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35" windowWidth="11640" windowHeight="4890" activeTab="0"/>
  </bookViews>
  <sheets>
    <sheet name="Общестроит. работы" sheetId="1" r:id="rId1"/>
  </sheets>
  <definedNames>
    <definedName name="_xlfn.CEILING.PRECISE" hidden="1">#NAME?</definedName>
    <definedName name="KoeffForMaterial" localSheetId="0">'Общестроит. работы'!$A$29</definedName>
    <definedName name="KoeffForPrice" localSheetId="0">'Общестроит. работы'!#REF!</definedName>
    <definedName name="_xlnm.Print_Titles" localSheetId="0">'Общестроит. работы'!$8:$8</definedName>
    <definedName name="_xlnm.Print_Area" localSheetId="0">'Общестроит. работы'!$A$1:$I$142</definedName>
  </definedNames>
  <calcPr fullCalcOnLoad="1"/>
</workbook>
</file>

<file path=xl/sharedStrings.xml><?xml version="1.0" encoding="utf-8"?>
<sst xmlns="http://schemas.openxmlformats.org/spreadsheetml/2006/main" count="389" uniqueCount="189">
  <si>
    <t>Сметная стоимость:</t>
  </si>
  <si>
    <t>руб.</t>
  </si>
  <si>
    <t>в т.ч.:</t>
  </si>
  <si>
    <t>Стоимость материалов:</t>
  </si>
  <si>
    <t>№ п/п</t>
  </si>
  <si>
    <t>Наименование работ, материалов, затрат</t>
  </si>
  <si>
    <t>Ед. изм.</t>
  </si>
  <si>
    <t>Кол-во</t>
  </si>
  <si>
    <t>Стоимость единицы, руб</t>
  </si>
  <si>
    <t>Общая стоимость, руб</t>
  </si>
  <si>
    <t xml:space="preserve">Стоимость работ   </t>
  </si>
  <si>
    <t xml:space="preserve">Стоимость материалов  </t>
  </si>
  <si>
    <t>Стоимость материалов</t>
  </si>
  <si>
    <t>Всего</t>
  </si>
  <si>
    <t>mr</t>
  </si>
  <si>
    <t>razd</t>
  </si>
  <si>
    <t>1</t>
  </si>
  <si>
    <t>pr</t>
  </si>
  <si>
    <t>2</t>
  </si>
  <si>
    <t>м2</t>
  </si>
  <si>
    <t>шт</t>
  </si>
  <si>
    <t>Контейнер 8м3 (5т)</t>
  </si>
  <si>
    <t>Итого по разделу:</t>
  </si>
  <si>
    <t>irazd</t>
  </si>
  <si>
    <t>Итого по разделам:</t>
  </si>
  <si>
    <t>Всего по смете</t>
  </si>
  <si>
    <t>шт.</t>
  </si>
  <si>
    <t>1.2</t>
  </si>
  <si>
    <t>1.1</t>
  </si>
  <si>
    <t>м3</t>
  </si>
  <si>
    <t>м.пог</t>
  </si>
  <si>
    <t>Мешок мусорный ПВХ -50л.</t>
  </si>
  <si>
    <t>лента оцинкованная перфорированная 16мм - 30м.пог</t>
  </si>
  <si>
    <t>пена монтажная "Макрофлекс" - для м.пистолета</t>
  </si>
  <si>
    <t>дюбель-гвоздь 6*40</t>
  </si>
  <si>
    <t>грунт глубокого проникновения "ЛАКРА" - 10л.</t>
  </si>
  <si>
    <t>грунт по металлу ГФ-021С - 3кг.</t>
  </si>
  <si>
    <t>Объем мусора (с учетом уплотнения)</t>
  </si>
  <si>
    <t>Уборка, погрузка в мешки, погрузка в контейнер</t>
  </si>
  <si>
    <t>10%</t>
  </si>
  <si>
    <t>3%</t>
  </si>
  <si>
    <t>Стоимость работ:</t>
  </si>
  <si>
    <t>3</t>
  </si>
  <si>
    <t>3.1</t>
  </si>
  <si>
    <t>Заказчик:</t>
  </si>
  <si>
    <t>_____________________(Чупиков В.М.)</t>
  </si>
  <si>
    <t>________________________(Томилин А.С.)</t>
  </si>
  <si>
    <t>Подрядчик:</t>
  </si>
  <si>
    <t>2.1</t>
  </si>
  <si>
    <t>4</t>
  </si>
  <si>
    <t>4.1</t>
  </si>
  <si>
    <t>Сетка кладочная 50х50 Вр4 (2000х500мм)</t>
  </si>
  <si>
    <t>5</t>
  </si>
  <si>
    <t>5.1</t>
  </si>
  <si>
    <t>5.2</t>
  </si>
  <si>
    <t>5.3</t>
  </si>
  <si>
    <t>5.4</t>
  </si>
  <si>
    <t>6</t>
  </si>
  <si>
    <t>6.1</t>
  </si>
  <si>
    <t>7</t>
  </si>
  <si>
    <t>2.2</t>
  </si>
  <si>
    <t>2.3</t>
  </si>
  <si>
    <t>7.1</t>
  </si>
  <si>
    <t>7.2</t>
  </si>
  <si>
    <t>Сухая смесь М-150 (меш 40кг)</t>
  </si>
  <si>
    <t>2.4</t>
  </si>
  <si>
    <t>Демонтаж деревянной двери</t>
  </si>
  <si>
    <t>Демонтаж плитки водостока</t>
  </si>
  <si>
    <t>8</t>
  </si>
  <si>
    <t>9.1</t>
  </si>
  <si>
    <t>10</t>
  </si>
  <si>
    <t>10.1</t>
  </si>
  <si>
    <t>Армированный блок D600</t>
  </si>
  <si>
    <t>2.5</t>
  </si>
  <si>
    <t>2.6</t>
  </si>
  <si>
    <t>2.7</t>
  </si>
  <si>
    <t>2.8</t>
  </si>
  <si>
    <t>клей для блоков "Волма Блок" - 25 кг.</t>
  </si>
  <si>
    <t xml:space="preserve">Выемка грунта в ручную </t>
  </si>
  <si>
    <t>Засыпка песком вручную с трамбовкой h=200 мм</t>
  </si>
  <si>
    <t>Песок</t>
  </si>
  <si>
    <t>11</t>
  </si>
  <si>
    <t>Арматура Ф10А400С</t>
  </si>
  <si>
    <t>Арматура Ф12А400С</t>
  </si>
  <si>
    <t>Бетон В25</t>
  </si>
  <si>
    <t>Изготовление пластины 240х240 t=20 мм</t>
  </si>
  <si>
    <t>Изготовление пластины 176х96 t=10 мм</t>
  </si>
  <si>
    <t>Изготовление уголка 110х70 L=180 t=8 мм</t>
  </si>
  <si>
    <t>Изготовление уголка 140х90 L=180 t=8 мм</t>
  </si>
  <si>
    <t>Изготовление пластины 140х140 t=10 мм</t>
  </si>
  <si>
    <t>Засыпка щебнем вручную с трамбовкой h=100 мм</t>
  </si>
  <si>
    <t>Щебень</t>
  </si>
  <si>
    <t>Изготовление пластины 176х96 t=8 мм</t>
  </si>
  <si>
    <t>Установка балки 20Б1 L=3380.</t>
  </si>
  <si>
    <t>Установка балки 20Б1 L=2040</t>
  </si>
  <si>
    <t>Установка балки 20Б1 L=2545</t>
  </si>
  <si>
    <t>Изготовление пластины 200х250 t=10 мм</t>
  </si>
  <si>
    <t>Изготовление детали М2</t>
  </si>
  <si>
    <t>Изготовление детали М3</t>
  </si>
  <si>
    <t>Арматура Ф6А400С</t>
  </si>
  <si>
    <t>кирпич керамический облицовочный  М-150 250х120х65 коричневый</t>
  </si>
  <si>
    <t xml:space="preserve">Швеллер 20 </t>
  </si>
  <si>
    <t xml:space="preserve">Балка 20 Б1 </t>
  </si>
  <si>
    <t>Лист стальной t=20мм</t>
  </si>
  <si>
    <t>Лист стальной t=10мм</t>
  </si>
  <si>
    <t xml:space="preserve">Лист стальной t=8 мм </t>
  </si>
  <si>
    <t>Расходные материалы</t>
  </si>
  <si>
    <t>9</t>
  </si>
  <si>
    <t>11.1</t>
  </si>
  <si>
    <t>11.2</t>
  </si>
  <si>
    <t>Лист стальной t=4мм</t>
  </si>
  <si>
    <t>8.1</t>
  </si>
  <si>
    <t>13</t>
  </si>
  <si>
    <t>13.1</t>
  </si>
  <si>
    <t>Транспортные расходы (погрузочно-разгрузочные работы:) всем разделам</t>
  </si>
  <si>
    <t>Накладные расходы по сметам  в т.ч. неучтенные материалы</t>
  </si>
  <si>
    <t>Труба профильная 40х40 t=1,5</t>
  </si>
  <si>
    <t>Раздел: Дополнительные работы</t>
  </si>
  <si>
    <t>кирпич керамический облицовочный  М-150 250х120х65 терракот</t>
  </si>
  <si>
    <t>кирпич керамический облицовочный  М-150 250х120х65 абрикос</t>
  </si>
  <si>
    <t>кирпич керамический облицовочный  М-150 250х120х65 солома</t>
  </si>
  <si>
    <t>технологическая тара 1х1</t>
  </si>
  <si>
    <t>технологическая тара 1х0,76</t>
  </si>
  <si>
    <t>13.2</t>
  </si>
  <si>
    <t>смена</t>
  </si>
  <si>
    <t>Утеплитель ПЖ-125 (плотность 125), t=80мм</t>
  </si>
  <si>
    <t>Дюбель для теплоизоляции 10х160</t>
  </si>
  <si>
    <t>уголок 100х100</t>
  </si>
  <si>
    <t>Устройство ступеней по оси В</t>
  </si>
  <si>
    <t>7.3</t>
  </si>
  <si>
    <t>Раздел: Демонтажные работы</t>
  </si>
  <si>
    <t>Демонтаж оконных конструкций (окна, балконы) на высоте до 15м со спуском вниз</t>
  </si>
  <si>
    <t>Аренда компрессора (2 отбойных молотка)</t>
  </si>
  <si>
    <t>Демонтаж лестничного марша из бетона (ручным способом - 1-я попытка)</t>
  </si>
  <si>
    <t>4.2</t>
  </si>
  <si>
    <t>Сбивка цокольного камня</t>
  </si>
  <si>
    <t xml:space="preserve">Аренда бетонолома </t>
  </si>
  <si>
    <t>Раздел: Устройство монолитного фундамента для металлоконструкций</t>
  </si>
  <si>
    <t>Бетонирование готовым раствором</t>
  </si>
  <si>
    <t>6.2</t>
  </si>
  <si>
    <t>Доплата за недогруз</t>
  </si>
  <si>
    <t>Раздел: Монтаж металлоконструкций</t>
  </si>
  <si>
    <t>Аренда крана - 14тн.(установка стоек и поперечин)</t>
  </si>
  <si>
    <t>Раздел: Устройство плит перекрытия (2,3 этаж)</t>
  </si>
  <si>
    <t>Устройство армированного каркаса плиты перекрытия</t>
  </si>
  <si>
    <t>Разборка/сборка декоративного забора (соседский)</t>
  </si>
  <si>
    <t>Демонтаж металлических ограждений (перила балконов)</t>
  </si>
  <si>
    <t>Вырубка оконных и дверных проемов в наружных стенах заднего фасада</t>
  </si>
  <si>
    <t>Демонтаж асфальтового покрытия - 50мм</t>
  </si>
  <si>
    <t>Изготовление детали С1 (каркасы в фундаменты)</t>
  </si>
  <si>
    <t>Изготовление детали М1 (закладные для опорных стоек)</t>
  </si>
  <si>
    <t>Сборка/расборка съемной опалубки</t>
  </si>
  <si>
    <t>Установка опорных стоек из швеллера 20  L=7100.</t>
  </si>
  <si>
    <t>Устройство стального каркаса 400х400 L=9720 для монтажа декоративных панелей в районе кровли</t>
  </si>
  <si>
    <t>угол стальной 50*50мм</t>
  </si>
  <si>
    <t>Закладка части оконных и дверных проемов в наружных стенах пеноблоком 300 мм по оси В  и гаражных ворот</t>
  </si>
  <si>
    <t>Устройство стен из пеноблока 300 мм по осям Г и 2 (бывшие балконы 2 и 3-го этажа)</t>
  </si>
  <si>
    <t>Раздел: Устройство наружных стен и проемов в районе бывших балконов 2 и 3 го этажа</t>
  </si>
  <si>
    <t>Облицовка наружных стен и колонн лицевым кирпичом</t>
  </si>
  <si>
    <t>Устройство штробы фасада (2-3 этаж) для монтажа металлоконструкций 200мм*150мм</t>
  </si>
  <si>
    <t>Аренда съемной опалубки в комплекте</t>
  </si>
  <si>
    <t>Сборка/расборка строительных лесов</t>
  </si>
  <si>
    <t>Смета (Общестроительные работы по реконструкции задней части фасада)</t>
  </si>
  <si>
    <t>10.2</t>
  </si>
  <si>
    <t>Изготовление опорных стоек из швеллеров</t>
  </si>
  <si>
    <t>12</t>
  </si>
  <si>
    <t>12.1</t>
  </si>
  <si>
    <t>13.3</t>
  </si>
  <si>
    <t>Утепление наружных стен части оконных и дверных проемов в наружных стенах минплитой 80мм по оси В  и гаражных ворот</t>
  </si>
  <si>
    <t>Утепление наружных стен (бывшие балконы 2 и 3-го этажа) минплитой 80мм по оси Г и 2</t>
  </si>
  <si>
    <t>6.3</t>
  </si>
  <si>
    <t>Монтаж перемычек в оконных проемах в перегородках из блока 300 мм (шириной 3730 мм)</t>
  </si>
  <si>
    <t>4.3</t>
  </si>
  <si>
    <t>Закладка части оконных и дверных проемов в наружных стенах кирпичом по оси В  и гаражным воротам</t>
  </si>
  <si>
    <t>Кирпич рядовой полнотелый одинарный М125 с доставкой</t>
  </si>
  <si>
    <t>8.2</t>
  </si>
  <si>
    <t>8.3</t>
  </si>
  <si>
    <t>8.4</t>
  </si>
  <si>
    <t>8.5</t>
  </si>
  <si>
    <t>8.6</t>
  </si>
  <si>
    <t>8.7</t>
  </si>
  <si>
    <t>Сборка/расборка опалубки</t>
  </si>
  <si>
    <t>Арматура Ф8А400С</t>
  </si>
  <si>
    <t>демонтаж бетонной части пола для устройства ступеней</t>
  </si>
  <si>
    <t xml:space="preserve">Монтаж перемычек в оконных и дверных проемах в перегородках из блока 300 мм (шириной 2300 мм) </t>
  </si>
  <si>
    <t>со скидкой 20%</t>
  </si>
  <si>
    <t>Приложение № 10</t>
  </si>
  <si>
    <t>к Договору № 89 от 1 апреля  2012 г.</t>
  </si>
  <si>
    <t xml:space="preserve">По счету № 137 от                  19 июня 2012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</si>
</sst>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#,##0.00&quot;р.&quot;"/>
    <numFmt numFmtId="166" formatCode="#,##0.00_ ;[Red]\-#,##0.00\ "/>
    <numFmt numFmtId="167" formatCode="#,##0.00_ ;\-#,##0.00\ "/>
    <numFmt numFmtId="168" formatCode="0.0000"/>
    <numFmt numFmtId="169" formatCode="0.000"/>
    <numFmt numFmtId="170" formatCode="0.0"/>
    <numFmt numFmtId="171" formatCode="0.000000"/>
    <numFmt numFmtId="172" formatCode="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0_р_.;[Red]\-#,##0.000_р_."/>
    <numFmt numFmtId="179" formatCode="#,##0.0000_р_.;[Red]\-#,##0.0000_р_."/>
    <numFmt numFmtId="180" formatCode="#,##0.0_р_.;[Red]\-#,##0.0_р_."/>
    <numFmt numFmtId="181" formatCode="#,##0&quot;р.&quot;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 CYR"/>
      <family val="0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1"/>
      <name val="Calibri"/>
      <family val="2"/>
    </font>
    <font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6"/>
      <name val="Times New Roman"/>
      <family val="1"/>
    </font>
    <font>
      <sz val="11"/>
      <name val="Times New Roman"/>
      <family val="1"/>
    </font>
    <font>
      <sz val="12"/>
      <color indexed="30"/>
      <name val="Times New Roman"/>
      <family val="1"/>
    </font>
    <font>
      <sz val="11"/>
      <name val="Arial"/>
      <family val="2"/>
    </font>
    <font>
      <sz val="10"/>
      <name val="Arial Cyr"/>
      <family val="0"/>
    </font>
    <font>
      <b/>
      <sz val="12"/>
      <name val="Times New Roman CYR"/>
      <family val="0"/>
    </font>
    <font>
      <sz val="11"/>
      <color indexed="9"/>
      <name val="Times New Roman"/>
      <family val="1"/>
    </font>
    <font>
      <sz val="11"/>
      <color indexed="9"/>
      <name val="Times New Roman CYR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30"/>
      <name val="Times New Roman"/>
      <family val="1"/>
    </font>
    <font>
      <b/>
      <sz val="16"/>
      <name val="Times New Roman CYR"/>
      <family val="0"/>
    </font>
    <font>
      <b/>
      <u val="single"/>
      <sz val="16"/>
      <name val="Times New Roman"/>
      <family val="1"/>
    </font>
    <font>
      <b/>
      <u val="single"/>
      <sz val="16"/>
      <color indexed="8"/>
      <name val="Times New Roman"/>
      <family val="1"/>
    </font>
    <font>
      <b/>
      <u val="single"/>
      <sz val="16"/>
      <color indexed="9"/>
      <name val="Times New Roman"/>
      <family val="1"/>
    </font>
    <font>
      <b/>
      <u val="single"/>
      <sz val="16"/>
      <color indexed="9"/>
      <name val="Times New Roman CYR"/>
      <family val="0"/>
    </font>
    <font>
      <b/>
      <u val="single"/>
      <sz val="16"/>
      <name val="Times New Roman CYR"/>
      <family val="0"/>
    </font>
    <font>
      <b/>
      <sz val="11"/>
      <color indexed="9"/>
      <name val="Times New Roman"/>
      <family val="1"/>
    </font>
    <font>
      <b/>
      <sz val="11"/>
      <color indexed="9"/>
      <name val="Times New Roman CYR"/>
      <family val="0"/>
    </font>
    <font>
      <b/>
      <sz val="11"/>
      <name val="Times New Roman CYR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6" fillId="0" borderId="0" xfId="56" applyFont="1" applyFill="1">
      <alignment/>
      <protection/>
    </xf>
    <xf numFmtId="0" fontId="18" fillId="0" borderId="0" xfId="56" applyFont="1" applyFill="1">
      <alignment/>
      <protection/>
    </xf>
    <xf numFmtId="0" fontId="19" fillId="0" borderId="0" xfId="56" applyFont="1" applyFill="1">
      <alignment/>
      <protection/>
    </xf>
    <xf numFmtId="0" fontId="2" fillId="0" borderId="0" xfId="56" applyFont="1" applyFill="1">
      <alignment/>
      <protection/>
    </xf>
    <xf numFmtId="0" fontId="5" fillId="0" borderId="0" xfId="56" applyFont="1" applyFill="1" applyAlignment="1">
      <alignment wrapText="1"/>
      <protection/>
    </xf>
    <xf numFmtId="0" fontId="4" fillId="0" borderId="0" xfId="56" applyFont="1" applyFill="1" applyAlignment="1">
      <alignment vertical="top" wrapText="1"/>
      <protection/>
    </xf>
    <xf numFmtId="0" fontId="4" fillId="0" borderId="0" xfId="56" applyFont="1" applyFill="1" applyBorder="1" applyAlignment="1">
      <alignment horizontal="center" wrapText="1"/>
      <protection/>
    </xf>
    <xf numFmtId="0" fontId="3" fillId="0" borderId="0" xfId="56" applyFont="1" applyFill="1" applyBorder="1" applyAlignment="1">
      <alignment horizontal="right"/>
      <protection/>
    </xf>
    <xf numFmtId="4" fontId="3" fillId="0" borderId="0" xfId="56" applyNumberFormat="1" applyFont="1" applyFill="1" applyBorder="1" applyAlignment="1">
      <alignment horizontal="right"/>
      <protection/>
    </xf>
    <xf numFmtId="165" fontId="3" fillId="0" borderId="0" xfId="56" applyNumberFormat="1" applyFont="1" applyFill="1" applyBorder="1" applyAlignment="1">
      <alignment horizontal="left" wrapText="1"/>
      <protection/>
    </xf>
    <xf numFmtId="0" fontId="8" fillId="0" borderId="0" xfId="59" applyFont="1" applyFill="1">
      <alignment/>
      <protection/>
    </xf>
    <xf numFmtId="0" fontId="5" fillId="0" borderId="0" xfId="56" applyFont="1" applyFill="1" applyAlignment="1">
      <alignment horizontal="right" wrapText="1"/>
      <protection/>
    </xf>
    <xf numFmtId="0" fontId="5" fillId="0" borderId="0" xfId="56" applyFont="1" applyFill="1" applyAlignment="1">
      <alignment horizontal="center" wrapText="1"/>
      <protection/>
    </xf>
    <xf numFmtId="0" fontId="5" fillId="0" borderId="0" xfId="56" applyFont="1" applyFill="1" applyAlignment="1">
      <alignment horizontal="right"/>
      <protection/>
    </xf>
    <xf numFmtId="4" fontId="5" fillId="0" borderId="0" xfId="56" applyNumberFormat="1" applyFont="1" applyFill="1" applyAlignment="1">
      <alignment horizontal="right"/>
      <protection/>
    </xf>
    <xf numFmtId="165" fontId="5" fillId="0" borderId="0" xfId="56" applyNumberFormat="1" applyFont="1" applyFill="1" applyBorder="1" applyAlignment="1">
      <alignment horizontal="left" wrapText="1"/>
      <protection/>
    </xf>
    <xf numFmtId="0" fontId="5" fillId="0" borderId="10" xfId="56" applyFont="1" applyFill="1" applyBorder="1">
      <alignment/>
      <protection/>
    </xf>
    <xf numFmtId="0" fontId="4" fillId="0" borderId="0" xfId="56" applyFont="1" applyFill="1" applyBorder="1" applyAlignment="1">
      <alignment horizontal="center" vertical="center" wrapText="1"/>
      <protection/>
    </xf>
    <xf numFmtId="2" fontId="5" fillId="0" borderId="10" xfId="56" applyNumberFormat="1" applyFont="1" applyFill="1" applyBorder="1">
      <alignment/>
      <protection/>
    </xf>
    <xf numFmtId="0" fontId="5" fillId="0" borderId="10" xfId="56" applyFont="1" applyFill="1" applyBorder="1" applyAlignment="1">
      <alignment/>
      <protection/>
    </xf>
    <xf numFmtId="165" fontId="5" fillId="0" borderId="10" xfId="56" applyNumberFormat="1" applyFont="1" applyFill="1" applyBorder="1" applyAlignment="1">
      <alignment horizontal="left" wrapText="1"/>
      <protection/>
    </xf>
    <xf numFmtId="0" fontId="5" fillId="0" borderId="11" xfId="56" applyFont="1" applyFill="1" applyBorder="1" applyAlignment="1">
      <alignment horizontal="center"/>
      <protection/>
    </xf>
    <xf numFmtId="0" fontId="5" fillId="0" borderId="11" xfId="56" applyFont="1" applyFill="1" applyBorder="1" applyAlignment="1">
      <alignment horizontal="center" vertical="center" wrapText="1"/>
      <protection/>
    </xf>
    <xf numFmtId="1" fontId="5" fillId="0" borderId="11" xfId="56" applyNumberFormat="1" applyFont="1" applyFill="1" applyBorder="1" applyAlignment="1">
      <alignment horizontal="center"/>
      <protection/>
    </xf>
    <xf numFmtId="0" fontId="5" fillId="0" borderId="0" xfId="56" applyFont="1" applyFill="1" applyBorder="1" applyAlignment="1" applyProtection="1">
      <alignment horizontal="center" vertical="center" wrapText="1"/>
      <protection/>
    </xf>
    <xf numFmtId="9" fontId="9" fillId="0" borderId="0" xfId="56" applyNumberFormat="1" applyFont="1" applyFill="1" applyBorder="1" applyAlignment="1" applyProtection="1">
      <alignment horizontal="center"/>
      <protection/>
    </xf>
    <xf numFmtId="0" fontId="5" fillId="0" borderId="0" xfId="56" applyFont="1" applyFill="1" applyBorder="1" applyAlignment="1" applyProtection="1">
      <alignment horizontal="center"/>
      <protection/>
    </xf>
    <xf numFmtId="0" fontId="10" fillId="0" borderId="0" xfId="56" applyFont="1" applyFill="1" applyBorder="1" applyAlignment="1" applyProtection="1">
      <alignment horizontal="right" vertical="center"/>
      <protection/>
    </xf>
    <xf numFmtId="40" fontId="11" fillId="0" borderId="0" xfId="56" applyNumberFormat="1" applyFont="1" applyFill="1" applyBorder="1" applyAlignment="1" applyProtection="1">
      <alignment vertical="center"/>
      <protection/>
    </xf>
    <xf numFmtId="10" fontId="12" fillId="0" borderId="0" xfId="56" applyNumberFormat="1" applyFont="1" applyFill="1" applyBorder="1" applyAlignment="1" applyProtection="1">
      <alignment vertical="center"/>
      <protection/>
    </xf>
    <xf numFmtId="40" fontId="12" fillId="0" borderId="0" xfId="56" applyNumberFormat="1" applyFont="1" applyFill="1" applyBorder="1" applyAlignment="1" applyProtection="1">
      <alignment vertical="center" wrapText="1"/>
      <protection/>
    </xf>
    <xf numFmtId="0" fontId="13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3" fillId="0" borderId="10" xfId="56" applyFont="1" applyFill="1" applyBorder="1" applyAlignment="1" applyProtection="1">
      <alignment vertical="center"/>
      <protection/>
    </xf>
    <xf numFmtId="0" fontId="6" fillId="0" borderId="0" xfId="56" applyFont="1" applyBorder="1" applyProtection="1">
      <alignment/>
      <protection/>
    </xf>
    <xf numFmtId="2" fontId="4" fillId="0" borderId="0" xfId="56" applyNumberFormat="1" applyFont="1" applyFill="1" applyBorder="1" applyProtection="1">
      <alignment/>
      <protection/>
    </xf>
    <xf numFmtId="165" fontId="4" fillId="0" borderId="0" xfId="56" applyNumberFormat="1" applyFont="1" applyFill="1" applyBorder="1" applyProtection="1">
      <alignment/>
      <protection/>
    </xf>
    <xf numFmtId="40" fontId="4" fillId="0" borderId="0" xfId="56" applyNumberFormat="1" applyFont="1" applyFill="1" applyBorder="1" applyAlignment="1" applyProtection="1">
      <alignment wrapText="1"/>
      <protection/>
    </xf>
    <xf numFmtId="0" fontId="5" fillId="0" borderId="0" xfId="56" applyFont="1" applyFill="1" applyBorder="1" applyAlignment="1" applyProtection="1">
      <alignment horizontal="left" vertical="center"/>
      <protection/>
    </xf>
    <xf numFmtId="0" fontId="20" fillId="0" borderId="0" xfId="0" applyFont="1" applyFill="1" applyAlignment="1">
      <alignment/>
    </xf>
    <xf numFmtId="0" fontId="5" fillId="0" borderId="0" xfId="56" applyFont="1" applyFill="1" applyBorder="1" applyProtection="1">
      <alignment/>
      <protection/>
    </xf>
    <xf numFmtId="166" fontId="5" fillId="0" borderId="0" xfId="56" applyNumberFormat="1" applyFont="1" applyFill="1" applyBorder="1" applyAlignment="1" applyProtection="1">
      <alignment horizontal="right"/>
      <protection/>
    </xf>
    <xf numFmtId="2" fontId="4" fillId="0" borderId="0" xfId="56" applyNumberFormat="1" applyFont="1" applyFill="1" applyBorder="1" applyAlignment="1" applyProtection="1">
      <alignment horizontal="center" vertical="top" wrapText="1"/>
      <protection/>
    </xf>
    <xf numFmtId="166" fontId="3" fillId="0" borderId="0" xfId="56" applyNumberFormat="1" applyFont="1" applyFill="1" applyBorder="1" applyAlignment="1" applyProtection="1">
      <alignment horizontal="right"/>
      <protection/>
    </xf>
    <xf numFmtId="9" fontId="5" fillId="0" borderId="0" xfId="56" applyNumberFormat="1" applyFont="1" applyFill="1" applyBorder="1" applyAlignment="1" applyProtection="1">
      <alignment horizontal="center" vertical="top" wrapText="1"/>
      <protection/>
    </xf>
    <xf numFmtId="40" fontId="5" fillId="0" borderId="0" xfId="56" applyNumberFormat="1" applyFont="1" applyFill="1" applyBorder="1" applyAlignment="1" applyProtection="1">
      <alignment horizontal="right"/>
      <protection/>
    </xf>
    <xf numFmtId="0" fontId="4" fillId="0" borderId="10" xfId="56" applyFont="1" applyFill="1" applyBorder="1" applyAlignment="1" applyProtection="1">
      <alignment horizontal="left"/>
      <protection locked="0"/>
    </xf>
    <xf numFmtId="40" fontId="4" fillId="0" borderId="12" xfId="56" applyNumberFormat="1" applyFont="1" applyFill="1" applyBorder="1" applyAlignment="1" applyProtection="1">
      <alignment wrapText="1"/>
      <protection/>
    </xf>
    <xf numFmtId="49" fontId="11" fillId="0" borderId="13" xfId="56" applyNumberFormat="1" applyFont="1" applyFill="1" applyBorder="1" applyAlignment="1" applyProtection="1">
      <alignment horizontal="center" vertical="center"/>
      <protection/>
    </xf>
    <xf numFmtId="0" fontId="11" fillId="0" borderId="14" xfId="56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center" vertical="center"/>
    </xf>
    <xf numFmtId="0" fontId="2" fillId="0" borderId="0" xfId="56" applyFont="1" applyFill="1" applyAlignment="1">
      <alignment horizontal="center" vertical="center"/>
      <protection/>
    </xf>
    <xf numFmtId="0" fontId="11" fillId="0" borderId="14" xfId="56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56" applyFont="1" applyFill="1" applyAlignment="1">
      <alignment horizontal="center" vertical="center" wrapText="1"/>
      <protection/>
    </xf>
    <xf numFmtId="0" fontId="19" fillId="0" borderId="0" xfId="56" applyFont="1" applyFill="1" applyAlignment="1">
      <alignment horizontal="center" vertical="center" wrapText="1"/>
      <protection/>
    </xf>
    <xf numFmtId="0" fontId="2" fillId="0" borderId="0" xfId="56" applyFont="1" applyFill="1" applyAlignment="1">
      <alignment horizontal="center" vertical="center" wrapText="1"/>
      <protection/>
    </xf>
    <xf numFmtId="0" fontId="21" fillId="0" borderId="0" xfId="0" applyFont="1" applyFill="1" applyAlignment="1">
      <alignment horizontal="center"/>
    </xf>
    <xf numFmtId="0" fontId="17" fillId="0" borderId="0" xfId="56" applyFont="1" applyFill="1" applyBorder="1" applyProtection="1">
      <alignment/>
      <protection/>
    </xf>
    <xf numFmtId="49" fontId="4" fillId="0" borderId="0" xfId="56" applyNumberFormat="1" applyFont="1" applyFill="1" applyBorder="1" applyAlignment="1" applyProtection="1">
      <alignment horizontal="center" wrapText="1"/>
      <protection/>
    </xf>
    <xf numFmtId="0" fontId="20" fillId="0" borderId="0" xfId="0" applyFont="1" applyFill="1" applyBorder="1" applyAlignment="1">
      <alignment/>
    </xf>
    <xf numFmtId="0" fontId="6" fillId="0" borderId="0" xfId="56" applyFont="1" applyFill="1" applyBorder="1">
      <alignment/>
      <protection/>
    </xf>
    <xf numFmtId="0" fontId="23" fillId="0" borderId="0" xfId="56" applyFont="1" applyFill="1" applyBorder="1" applyAlignment="1">
      <alignment horizontal="center" vertical="center" wrapText="1"/>
      <protection/>
    </xf>
    <xf numFmtId="9" fontId="24" fillId="0" borderId="0" xfId="56" applyNumberFormat="1" applyFont="1" applyFill="1" applyBorder="1" applyAlignment="1" applyProtection="1">
      <alignment horizontal="center" vertical="top" wrapText="1"/>
      <protection/>
    </xf>
    <xf numFmtId="0" fontId="25" fillId="0" borderId="0" xfId="0" applyFont="1" applyFill="1" applyBorder="1" applyAlignment="1">
      <alignment/>
    </xf>
    <xf numFmtId="0" fontId="24" fillId="0" borderId="0" xfId="56" applyFont="1" applyFill="1" applyBorder="1" applyProtection="1">
      <alignment/>
      <protection/>
    </xf>
    <xf numFmtId="40" fontId="24" fillId="0" borderId="0" xfId="56" applyNumberFormat="1" applyFont="1" applyFill="1" applyBorder="1" applyAlignment="1" applyProtection="1">
      <alignment horizontal="right"/>
      <protection/>
    </xf>
    <xf numFmtId="166" fontId="24" fillId="0" borderId="0" xfId="56" applyNumberFormat="1" applyFont="1" applyFill="1" applyBorder="1" applyAlignment="1" applyProtection="1">
      <alignment horizontal="right"/>
      <protection/>
    </xf>
    <xf numFmtId="0" fontId="26" fillId="0" borderId="0" xfId="0" applyFont="1" applyFill="1" applyAlignment="1">
      <alignment/>
    </xf>
    <xf numFmtId="0" fontId="26" fillId="0" borderId="0" xfId="56" applyFont="1" applyFill="1">
      <alignment/>
      <protection/>
    </xf>
    <xf numFmtId="0" fontId="27" fillId="0" borderId="0" xfId="56" applyFont="1" applyFill="1">
      <alignment/>
      <protection/>
    </xf>
    <xf numFmtId="0" fontId="28" fillId="0" borderId="0" xfId="56" applyFont="1" applyFill="1">
      <alignment/>
      <protection/>
    </xf>
    <xf numFmtId="0" fontId="19" fillId="0" borderId="0" xfId="56" applyFont="1" applyFill="1">
      <alignment/>
      <protection/>
    </xf>
    <xf numFmtId="0" fontId="5" fillId="0" borderId="10" xfId="56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9" fillId="0" borderId="0" xfId="56" applyFont="1" applyFill="1" applyAlignment="1">
      <alignment horizontal="center" vertical="center"/>
      <protection/>
    </xf>
    <xf numFmtId="0" fontId="4" fillId="0" borderId="0" xfId="56" applyFont="1" applyFill="1" applyBorder="1" applyAlignment="1" applyProtection="1">
      <alignment horizontal="center"/>
      <protection/>
    </xf>
    <xf numFmtId="0" fontId="6" fillId="0" borderId="0" xfId="56" applyFont="1" applyFill="1" applyAlignment="1">
      <alignment horizontal="center"/>
      <protection/>
    </xf>
    <xf numFmtId="0" fontId="4" fillId="0" borderId="0" xfId="56" applyFont="1" applyFill="1" applyBorder="1" applyAlignment="1" applyProtection="1">
      <alignment horizontal="center" vertical="center"/>
      <protection/>
    </xf>
    <xf numFmtId="0" fontId="11" fillId="0" borderId="15" xfId="56" applyFont="1" applyFill="1" applyBorder="1" applyAlignment="1" applyProtection="1">
      <alignment horizontal="left" vertical="center" wrapText="1"/>
      <protection locked="0"/>
    </xf>
    <xf numFmtId="0" fontId="11" fillId="0" borderId="15" xfId="56" applyFont="1" applyFill="1" applyBorder="1" applyAlignment="1" applyProtection="1">
      <alignment horizontal="center" vertical="center"/>
      <protection locked="0"/>
    </xf>
    <xf numFmtId="40" fontId="9" fillId="0" borderId="15" xfId="56" applyNumberFormat="1" applyFont="1" applyFill="1" applyBorder="1" applyAlignment="1" applyProtection="1">
      <alignment horizontal="right" vertical="center" wrapText="1"/>
      <protection locked="0"/>
    </xf>
    <xf numFmtId="40" fontId="14" fillId="0" borderId="15" xfId="56" applyNumberFormat="1" applyFont="1" applyFill="1" applyBorder="1" applyAlignment="1" applyProtection="1">
      <alignment horizontal="right" vertical="center" wrapText="1"/>
      <protection/>
    </xf>
    <xf numFmtId="49" fontId="11" fillId="0" borderId="16" xfId="56" applyNumberFormat="1" applyFont="1" applyFill="1" applyBorder="1" applyAlignment="1" applyProtection="1">
      <alignment horizontal="center" vertical="center"/>
      <protection/>
    </xf>
    <xf numFmtId="40" fontId="9" fillId="0" borderId="15" xfId="56" applyNumberFormat="1" applyFont="1" applyFill="1" applyBorder="1" applyAlignment="1" applyProtection="1">
      <alignment vertical="center" wrapText="1"/>
      <protection locked="0"/>
    </xf>
    <xf numFmtId="0" fontId="4" fillId="0" borderId="0" xfId="56" applyFont="1" applyFill="1" applyBorder="1" applyAlignment="1" applyProtection="1">
      <alignment horizontal="left" vertical="center"/>
      <protection/>
    </xf>
    <xf numFmtId="40" fontId="5" fillId="0" borderId="15" xfId="56" applyNumberFormat="1" applyFont="1" applyFill="1" applyBorder="1" applyAlignment="1" applyProtection="1">
      <alignment horizontal="right" vertical="center" wrapText="1"/>
      <protection/>
    </xf>
    <xf numFmtId="0" fontId="3" fillId="0" borderId="10" xfId="56" applyFont="1" applyFill="1" applyBorder="1" applyAlignment="1" applyProtection="1">
      <alignment horizontal="center" vertical="center"/>
      <protection/>
    </xf>
    <xf numFmtId="0" fontId="14" fillId="0" borderId="15" xfId="56" applyFont="1" applyFill="1" applyBorder="1" applyAlignment="1" applyProtection="1">
      <alignment horizontal="center" vertical="center"/>
      <protection locked="0"/>
    </xf>
    <xf numFmtId="0" fontId="5" fillId="0" borderId="15" xfId="56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horizontal="center" vertical="center"/>
    </xf>
    <xf numFmtId="40" fontId="9" fillId="0" borderId="17" xfId="56" applyNumberFormat="1" applyFont="1" applyFill="1" applyBorder="1" applyAlignment="1" applyProtection="1">
      <alignment horizontal="right" vertical="center" wrapText="1"/>
      <protection locked="0"/>
    </xf>
    <xf numFmtId="49" fontId="14" fillId="0" borderId="18" xfId="56" applyNumberFormat="1" applyFont="1" applyFill="1" applyBorder="1" applyAlignment="1" applyProtection="1">
      <alignment horizontal="center" vertical="center"/>
      <protection/>
    </xf>
    <xf numFmtId="0" fontId="14" fillId="0" borderId="19" xfId="56" applyFont="1" applyFill="1" applyBorder="1" applyAlignment="1" applyProtection="1">
      <alignment horizontal="center" vertical="center"/>
      <protection locked="0"/>
    </xf>
    <xf numFmtId="40" fontId="14" fillId="0" borderId="19" xfId="56" applyNumberFormat="1" applyFont="1" applyFill="1" applyBorder="1" applyAlignment="1" applyProtection="1">
      <alignment horizontal="right" vertical="center" wrapText="1"/>
      <protection/>
    </xf>
    <xf numFmtId="2" fontId="5" fillId="0" borderId="15" xfId="56" applyNumberFormat="1" applyFont="1" applyFill="1" applyBorder="1" applyAlignment="1" applyProtection="1">
      <alignment vertical="center"/>
      <protection locked="0"/>
    </xf>
    <xf numFmtId="40" fontId="11" fillId="0" borderId="15" xfId="56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56" applyFont="1" applyFill="1" applyAlignment="1">
      <alignment vertical="center"/>
      <protection/>
    </xf>
    <xf numFmtId="0" fontId="2" fillId="0" borderId="0" xfId="56" applyFont="1" applyFill="1" applyAlignment="1">
      <alignment vertical="center"/>
      <protection/>
    </xf>
    <xf numFmtId="0" fontId="4" fillId="0" borderId="10" xfId="56" applyFont="1" applyFill="1" applyBorder="1" applyAlignment="1" applyProtection="1">
      <alignment horizontal="center"/>
      <protection/>
    </xf>
    <xf numFmtId="49" fontId="5" fillId="0" borderId="16" xfId="56" applyNumberFormat="1" applyFont="1" applyFill="1" applyBorder="1" applyAlignment="1" applyProtection="1">
      <alignment horizontal="center" vertical="center"/>
      <protection/>
    </xf>
    <xf numFmtId="40" fontId="9" fillId="0" borderId="14" xfId="56" applyNumberFormat="1" applyFont="1" applyFill="1" applyBorder="1" applyAlignment="1" applyProtection="1">
      <alignment horizontal="right" vertical="center" wrapText="1"/>
      <protection locked="0"/>
    </xf>
    <xf numFmtId="40" fontId="11" fillId="0" borderId="14" xfId="56" applyNumberFormat="1" applyFont="1" applyFill="1" applyBorder="1" applyAlignment="1" applyProtection="1">
      <alignment horizontal="right" vertical="center" wrapText="1"/>
      <protection/>
    </xf>
    <xf numFmtId="40" fontId="9" fillId="0" borderId="20" xfId="56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Fill="1" applyBorder="1" applyAlignment="1">
      <alignment vertical="center"/>
    </xf>
    <xf numFmtId="0" fontId="19" fillId="0" borderId="0" xfId="56" applyFont="1" applyFill="1" applyAlignment="1">
      <alignment vertical="center"/>
      <protection/>
    </xf>
    <xf numFmtId="40" fontId="14" fillId="0" borderId="21" xfId="56" applyNumberFormat="1" applyFont="1" applyFill="1" applyBorder="1" applyAlignment="1" applyProtection="1">
      <alignment horizontal="right" vertical="center" wrapText="1"/>
      <protection/>
    </xf>
    <xf numFmtId="0" fontId="5" fillId="0" borderId="15" xfId="56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vertical="center"/>
    </xf>
    <xf numFmtId="2" fontId="5" fillId="0" borderId="15" xfId="56" applyNumberFormat="1" applyFont="1" applyFill="1" applyBorder="1" applyAlignment="1" applyProtection="1">
      <alignment horizontal="right" vertical="center"/>
      <protection locked="0"/>
    </xf>
    <xf numFmtId="0" fontId="14" fillId="0" borderId="19" xfId="56" applyFont="1" applyFill="1" applyBorder="1" applyAlignment="1" applyProtection="1">
      <alignment horizontal="left" vertical="center" wrapText="1"/>
      <protection locked="0"/>
    </xf>
    <xf numFmtId="2" fontId="14" fillId="0" borderId="19" xfId="56" applyNumberFormat="1" applyFont="1" applyFill="1" applyBorder="1" applyAlignment="1" applyProtection="1">
      <alignment horizontal="right" vertical="center"/>
      <protection locked="0"/>
    </xf>
    <xf numFmtId="40" fontId="9" fillId="0" borderId="19" xfId="56" applyNumberFormat="1" applyFont="1" applyFill="1" applyBorder="1" applyAlignment="1" applyProtection="1">
      <alignment horizontal="right" vertical="center" wrapText="1"/>
      <protection locked="0"/>
    </xf>
    <xf numFmtId="40" fontId="14" fillId="0" borderId="22" xfId="56" applyNumberFormat="1" applyFont="1" applyFill="1" applyBorder="1" applyAlignment="1" applyProtection="1">
      <alignment horizontal="right" vertical="center" wrapText="1"/>
      <protection/>
    </xf>
    <xf numFmtId="49" fontId="5" fillId="0" borderId="13" xfId="56" applyNumberFormat="1" applyFont="1" applyFill="1" applyBorder="1" applyAlignment="1" applyProtection="1">
      <alignment horizontal="center" vertical="center"/>
      <protection/>
    </xf>
    <xf numFmtId="0" fontId="5" fillId="0" borderId="15" xfId="56" applyFont="1" applyFill="1" applyBorder="1" applyAlignment="1" applyProtection="1">
      <alignment horizontal="left" vertical="center" wrapText="1"/>
      <protection locked="0"/>
    </xf>
    <xf numFmtId="40" fontId="14" fillId="0" borderId="15" xfId="56" applyNumberFormat="1" applyFont="1" applyFill="1" applyBorder="1" applyAlignment="1" applyProtection="1">
      <alignment horizontal="right" vertical="center" wrapText="1"/>
      <protection locked="0"/>
    </xf>
    <xf numFmtId="0" fontId="14" fillId="0" borderId="15" xfId="56" applyFont="1" applyFill="1" applyBorder="1" applyAlignment="1" applyProtection="1">
      <alignment horizontal="left" vertical="center" wrapText="1"/>
      <protection locked="0"/>
    </xf>
    <xf numFmtId="0" fontId="8" fillId="0" borderId="0" xfId="59" applyFont="1" applyFill="1" applyAlignment="1">
      <alignment horizontal="center"/>
      <protection/>
    </xf>
    <xf numFmtId="0" fontId="20" fillId="0" borderId="0" xfId="0" applyFont="1" applyFill="1" applyBorder="1" applyAlignment="1">
      <alignment horizontal="center"/>
    </xf>
    <xf numFmtId="0" fontId="6" fillId="0" borderId="0" xfId="56" applyFont="1" applyFill="1" applyBorder="1" applyAlignment="1">
      <alignment horizontal="center"/>
      <protection/>
    </xf>
    <xf numFmtId="49" fontId="14" fillId="0" borderId="16" xfId="56" applyNumberFormat="1" applyFont="1" applyFill="1" applyBorder="1" applyAlignment="1" applyProtection="1">
      <alignment horizontal="center" vertical="center"/>
      <protection/>
    </xf>
    <xf numFmtId="2" fontId="14" fillId="0" borderId="15" xfId="56" applyNumberFormat="1" applyFont="1" applyFill="1" applyBorder="1" applyAlignment="1" applyProtection="1">
      <alignment horizontal="right" vertical="center"/>
      <protection locked="0"/>
    </xf>
    <xf numFmtId="40" fontId="14" fillId="0" borderId="17" xfId="56" applyNumberFormat="1" applyFont="1" applyFill="1" applyBorder="1" applyAlignment="1" applyProtection="1">
      <alignment horizontal="right" vertical="center" wrapText="1"/>
      <protection/>
    </xf>
    <xf numFmtId="0" fontId="5" fillId="0" borderId="14" xfId="56" applyFont="1" applyFill="1" applyBorder="1" applyAlignment="1" applyProtection="1">
      <alignment horizontal="left" vertical="center" wrapText="1"/>
      <protection locked="0"/>
    </xf>
    <xf numFmtId="0" fontId="5" fillId="0" borderId="14" xfId="56" applyFont="1" applyFill="1" applyBorder="1" applyAlignment="1" applyProtection="1">
      <alignment horizontal="center" vertical="center"/>
      <protection locked="0"/>
    </xf>
    <xf numFmtId="2" fontId="5" fillId="0" borderId="14" xfId="56" applyNumberFormat="1" applyFont="1" applyFill="1" applyBorder="1" applyAlignment="1" applyProtection="1">
      <alignment vertical="center"/>
      <protection locked="0"/>
    </xf>
    <xf numFmtId="165" fontId="21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9" fillId="0" borderId="0" xfId="56" applyFont="1" applyFill="1" applyAlignment="1">
      <alignment vertical="center"/>
      <protection/>
    </xf>
    <xf numFmtId="165" fontId="21" fillId="0" borderId="0" xfId="0" applyNumberFormat="1" applyFont="1" applyFill="1" applyAlignment="1">
      <alignment horizontal="center" vertical="center"/>
    </xf>
    <xf numFmtId="0" fontId="56" fillId="0" borderId="0" xfId="42" applyFill="1" applyAlignment="1">
      <alignment vertical="center"/>
    </xf>
    <xf numFmtId="165" fontId="21" fillId="0" borderId="0" xfId="0" applyNumberFormat="1" applyFont="1" applyFill="1" applyAlignment="1">
      <alignment vertical="center"/>
    </xf>
    <xf numFmtId="40" fontId="9" fillId="0" borderId="14" xfId="56" applyNumberFormat="1" applyFont="1" applyFill="1" applyBorder="1" applyAlignment="1" applyProtection="1">
      <alignment vertical="center" wrapText="1"/>
      <protection locked="0"/>
    </xf>
    <xf numFmtId="40" fontId="14" fillId="0" borderId="15" xfId="56" applyNumberFormat="1" applyFont="1" applyFill="1" applyBorder="1" applyAlignment="1" applyProtection="1">
      <alignment horizontal="right" vertical="center" wrapText="1"/>
      <protection/>
    </xf>
    <xf numFmtId="40" fontId="9" fillId="0" borderId="19" xfId="56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56" applyFont="1" applyFill="1" applyBorder="1" applyAlignment="1">
      <alignment horizontal="center"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1" fontId="5" fillId="0" borderId="0" xfId="56" applyNumberFormat="1" applyFont="1" applyFill="1" applyBorder="1" applyAlignment="1">
      <alignment horizontal="center"/>
      <protection/>
    </xf>
    <xf numFmtId="0" fontId="4" fillId="0" borderId="0" xfId="56" applyFont="1" applyFill="1" applyBorder="1" applyProtection="1">
      <alignment/>
      <protection/>
    </xf>
    <xf numFmtId="40" fontId="21" fillId="0" borderId="0" xfId="0" applyNumberFormat="1" applyFont="1" applyFill="1" applyAlignment="1">
      <alignment horizontal="center" vertical="center"/>
    </xf>
    <xf numFmtId="0" fontId="17" fillId="0" borderId="0" xfId="56" applyFont="1" applyFill="1">
      <alignment/>
      <protection/>
    </xf>
    <xf numFmtId="0" fontId="17" fillId="0" borderId="0" xfId="56" applyFont="1" applyFill="1" applyAlignment="1">
      <alignment horizontal="center"/>
      <protection/>
    </xf>
    <xf numFmtId="0" fontId="21" fillId="0" borderId="0" xfId="0" applyFont="1" applyFill="1" applyAlignment="1">
      <alignment/>
    </xf>
    <xf numFmtId="0" fontId="32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56" applyFont="1" applyFill="1">
      <alignment/>
      <protection/>
    </xf>
    <xf numFmtId="0" fontId="31" fillId="0" borderId="0" xfId="56" applyFont="1" applyFill="1">
      <alignment/>
      <protection/>
    </xf>
    <xf numFmtId="0" fontId="2" fillId="0" borderId="16" xfId="56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>
      <alignment horizontal="center"/>
    </xf>
    <xf numFmtId="40" fontId="14" fillId="0" borderId="19" xfId="56" applyNumberFormat="1" applyFont="1" applyFill="1" applyBorder="1" applyAlignment="1" applyProtection="1">
      <alignment horizontal="right" vertical="center" wrapText="1"/>
      <protection/>
    </xf>
    <xf numFmtId="0" fontId="56" fillId="0" borderId="0" xfId="42" applyFill="1" applyAlignment="1">
      <alignment horizontal="center" vertical="center"/>
    </xf>
    <xf numFmtId="0" fontId="56" fillId="0" borderId="0" xfId="42" applyFill="1" applyAlignment="1">
      <alignment horizontal="center"/>
    </xf>
    <xf numFmtId="49" fontId="14" fillId="33" borderId="16" xfId="56" applyNumberFormat="1" applyFont="1" applyFill="1" applyBorder="1" applyAlignment="1" applyProtection="1">
      <alignment horizontal="center" vertical="center"/>
      <protection/>
    </xf>
    <xf numFmtId="0" fontId="14" fillId="33" borderId="15" xfId="56" applyFont="1" applyFill="1" applyBorder="1" applyAlignment="1" applyProtection="1">
      <alignment horizontal="left" vertical="center" wrapText="1"/>
      <protection locked="0"/>
    </xf>
    <xf numFmtId="0" fontId="14" fillId="33" borderId="15" xfId="56" applyFont="1" applyFill="1" applyBorder="1" applyAlignment="1" applyProtection="1">
      <alignment horizontal="center" vertical="center"/>
      <protection locked="0"/>
    </xf>
    <xf numFmtId="2" fontId="14" fillId="33" borderId="15" xfId="56" applyNumberFormat="1" applyFont="1" applyFill="1" applyBorder="1" applyAlignment="1" applyProtection="1">
      <alignment horizontal="right" vertical="center"/>
      <protection locked="0"/>
    </xf>
    <xf numFmtId="40" fontId="9" fillId="33" borderId="15" xfId="56" applyNumberFormat="1" applyFont="1" applyFill="1" applyBorder="1" applyAlignment="1" applyProtection="1">
      <alignment horizontal="right" vertical="center" wrapText="1"/>
      <protection locked="0"/>
    </xf>
    <xf numFmtId="40" fontId="14" fillId="33" borderId="15" xfId="56" applyNumberFormat="1" applyFont="1" applyFill="1" applyBorder="1" applyAlignment="1" applyProtection="1">
      <alignment horizontal="right" vertical="center" wrapText="1"/>
      <protection/>
    </xf>
    <xf numFmtId="40" fontId="14" fillId="33" borderId="17" xfId="56" applyNumberFormat="1" applyFont="1" applyFill="1" applyBorder="1" applyAlignment="1" applyProtection="1">
      <alignment horizontal="right" vertical="center" wrapText="1"/>
      <protection/>
    </xf>
    <xf numFmtId="49" fontId="14" fillId="34" borderId="16" xfId="56" applyNumberFormat="1" applyFont="1" applyFill="1" applyBorder="1" applyAlignment="1" applyProtection="1">
      <alignment horizontal="center" vertical="center"/>
      <protection/>
    </xf>
    <xf numFmtId="0" fontId="14" fillId="34" borderId="15" xfId="56" applyFont="1" applyFill="1" applyBorder="1" applyAlignment="1" applyProtection="1">
      <alignment horizontal="left" vertical="center" wrapText="1"/>
      <protection locked="0"/>
    </xf>
    <xf numFmtId="0" fontId="14" fillId="34" borderId="15" xfId="56" applyFont="1" applyFill="1" applyBorder="1" applyAlignment="1" applyProtection="1">
      <alignment horizontal="center" vertical="center"/>
      <protection locked="0"/>
    </xf>
    <xf numFmtId="40" fontId="14" fillId="34" borderId="15" xfId="56" applyNumberFormat="1" applyFont="1" applyFill="1" applyBorder="1" applyAlignment="1" applyProtection="1">
      <alignment horizontal="right" vertical="center" wrapText="1"/>
      <protection/>
    </xf>
    <xf numFmtId="40" fontId="9" fillId="34" borderId="15" xfId="56" applyNumberFormat="1" applyFont="1" applyFill="1" applyBorder="1" applyAlignment="1" applyProtection="1">
      <alignment vertical="center" wrapText="1"/>
      <protection locked="0"/>
    </xf>
    <xf numFmtId="40" fontId="9" fillId="34" borderId="15" xfId="56" applyNumberFormat="1" applyFont="1" applyFill="1" applyBorder="1" applyAlignment="1" applyProtection="1">
      <alignment horizontal="right" vertical="center" wrapText="1"/>
      <protection locked="0"/>
    </xf>
    <xf numFmtId="40" fontId="14" fillId="34" borderId="17" xfId="56" applyNumberFormat="1" applyFont="1" applyFill="1" applyBorder="1" applyAlignment="1" applyProtection="1">
      <alignment horizontal="right" vertical="center" wrapText="1"/>
      <protection/>
    </xf>
    <xf numFmtId="2" fontId="14" fillId="34" borderId="15" xfId="56" applyNumberFormat="1" applyFont="1" applyFill="1" applyBorder="1" applyAlignment="1" applyProtection="1">
      <alignment horizontal="right" vertical="center"/>
      <protection locked="0"/>
    </xf>
    <xf numFmtId="49" fontId="14" fillId="34" borderId="18" xfId="56" applyNumberFormat="1" applyFont="1" applyFill="1" applyBorder="1" applyAlignment="1" applyProtection="1">
      <alignment horizontal="center" vertical="center"/>
      <protection/>
    </xf>
    <xf numFmtId="0" fontId="14" fillId="34" borderId="19" xfId="56" applyFont="1" applyFill="1" applyBorder="1" applyAlignment="1" applyProtection="1">
      <alignment horizontal="left" vertical="center" wrapText="1"/>
      <protection locked="0"/>
    </xf>
    <xf numFmtId="0" fontId="14" fillId="34" borderId="19" xfId="56" applyFont="1" applyFill="1" applyBorder="1" applyAlignment="1" applyProtection="1">
      <alignment horizontal="center" vertical="center"/>
      <protection locked="0"/>
    </xf>
    <xf numFmtId="2" fontId="14" fillId="34" borderId="19" xfId="56" applyNumberFormat="1" applyFont="1" applyFill="1" applyBorder="1" applyAlignment="1" applyProtection="1">
      <alignment horizontal="right" vertical="center"/>
      <protection locked="0"/>
    </xf>
    <xf numFmtId="40" fontId="9" fillId="34" borderId="19" xfId="56" applyNumberFormat="1" applyFont="1" applyFill="1" applyBorder="1" applyAlignment="1" applyProtection="1">
      <alignment horizontal="right" vertical="center" wrapText="1"/>
      <protection locked="0"/>
    </xf>
    <xf numFmtId="40" fontId="14" fillId="34" borderId="19" xfId="56" applyNumberFormat="1" applyFont="1" applyFill="1" applyBorder="1" applyAlignment="1" applyProtection="1">
      <alignment horizontal="right" vertical="center" wrapText="1"/>
      <protection/>
    </xf>
    <xf numFmtId="40" fontId="14" fillId="34" borderId="21" xfId="56" applyNumberFormat="1" applyFont="1" applyFill="1" applyBorder="1" applyAlignment="1" applyProtection="1">
      <alignment horizontal="right" vertical="center" wrapText="1"/>
      <protection/>
    </xf>
    <xf numFmtId="40" fontId="14" fillId="34" borderId="22" xfId="56" applyNumberFormat="1" applyFont="1" applyFill="1" applyBorder="1" applyAlignment="1" applyProtection="1">
      <alignment horizontal="right" vertical="center" wrapText="1"/>
      <protection/>
    </xf>
    <xf numFmtId="49" fontId="11" fillId="34" borderId="16" xfId="56" applyNumberFormat="1" applyFont="1" applyFill="1" applyBorder="1" applyAlignment="1" applyProtection="1">
      <alignment horizontal="center" vertical="center"/>
      <protection/>
    </xf>
    <xf numFmtId="0" fontId="11" fillId="34" borderId="15" xfId="56" applyFont="1" applyFill="1" applyBorder="1" applyAlignment="1" applyProtection="1">
      <alignment horizontal="left" vertical="center" wrapText="1"/>
      <protection locked="0"/>
    </xf>
    <xf numFmtId="0" fontId="11" fillId="34" borderId="15" xfId="56" applyFont="1" applyFill="1" applyBorder="1" applyAlignment="1" applyProtection="1">
      <alignment horizontal="center" vertical="center"/>
      <protection locked="0"/>
    </xf>
    <xf numFmtId="2" fontId="5" fillId="34" borderId="15" xfId="56" applyNumberFormat="1" applyFont="1" applyFill="1" applyBorder="1" applyAlignment="1" applyProtection="1">
      <alignment horizontal="right" vertical="center"/>
      <protection locked="0"/>
    </xf>
    <xf numFmtId="40" fontId="11" fillId="34" borderId="15" xfId="56" applyNumberFormat="1" applyFont="1" applyFill="1" applyBorder="1" applyAlignment="1" applyProtection="1">
      <alignment horizontal="right" vertical="center" wrapText="1"/>
      <protection/>
    </xf>
    <xf numFmtId="40" fontId="9" fillId="34" borderId="17" xfId="56" applyNumberFormat="1" applyFont="1" applyFill="1" applyBorder="1" applyAlignment="1" applyProtection="1">
      <alignment horizontal="right" vertical="center" wrapText="1"/>
      <protection locked="0"/>
    </xf>
    <xf numFmtId="0" fontId="22" fillId="0" borderId="15" xfId="56" applyFont="1" applyFill="1" applyBorder="1" applyAlignment="1" applyProtection="1">
      <alignment horizontal="center" vertical="center"/>
      <protection locked="0"/>
    </xf>
    <xf numFmtId="0" fontId="7" fillId="0" borderId="0" xfId="56" applyFont="1" applyFill="1" applyAlignment="1">
      <alignment horizontal="center" vertical="center" wrapText="1"/>
      <protection/>
    </xf>
    <xf numFmtId="0" fontId="4" fillId="0" borderId="23" xfId="56" applyFont="1" applyFill="1" applyBorder="1" applyAlignment="1">
      <alignment horizontal="center" vertical="center" wrapText="1"/>
      <protection/>
    </xf>
    <xf numFmtId="0" fontId="4" fillId="0" borderId="24" xfId="56" applyFont="1" applyFill="1" applyBorder="1" applyAlignment="1">
      <alignment horizontal="center" vertical="center" wrapText="1"/>
      <protection/>
    </xf>
    <xf numFmtId="0" fontId="4" fillId="0" borderId="25" xfId="56" applyFont="1" applyFill="1" applyBorder="1" applyAlignment="1">
      <alignment horizontal="center" vertical="center" wrapText="1"/>
      <protection/>
    </xf>
    <xf numFmtId="0" fontId="4" fillId="0" borderId="26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vertical="center" wrapText="1"/>
      <protection/>
    </xf>
    <xf numFmtId="2" fontId="4" fillId="0" borderId="23" xfId="56" applyNumberFormat="1" applyFont="1" applyFill="1" applyBorder="1" applyAlignment="1">
      <alignment horizontal="center" vertical="center" wrapText="1"/>
      <protection/>
    </xf>
    <xf numFmtId="2" fontId="4" fillId="0" borderId="24" xfId="56" applyNumberFormat="1" applyFont="1" applyFill="1" applyBorder="1" applyAlignment="1">
      <alignment horizontal="center" vertical="center" wrapText="1"/>
      <protection/>
    </xf>
    <xf numFmtId="2" fontId="4" fillId="0" borderId="25" xfId="56" applyNumberFormat="1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top" wrapText="1"/>
      <protection/>
    </xf>
    <xf numFmtId="0" fontId="5" fillId="0" borderId="25" xfId="56" applyFont="1" applyFill="1" applyBorder="1" applyAlignment="1">
      <alignment horizontal="center" vertical="center" wrapText="1"/>
      <protection/>
    </xf>
    <xf numFmtId="0" fontId="5" fillId="0" borderId="0" xfId="56" applyFont="1" applyFill="1" applyAlignment="1">
      <alignment horizontal="left"/>
      <protection/>
    </xf>
    <xf numFmtId="0" fontId="4" fillId="0" borderId="0" xfId="56" applyFont="1" applyFill="1" applyBorder="1" applyAlignment="1" applyProtection="1">
      <alignment horizontal="left" vertical="center"/>
      <protection/>
    </xf>
    <xf numFmtId="40" fontId="5" fillId="33" borderId="27" xfId="0" applyNumberFormat="1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4" fillId="0" borderId="28" xfId="56" applyFont="1" applyFill="1" applyBorder="1" applyAlignment="1">
      <alignment horizontal="center" vertical="center" wrapText="1"/>
      <protection/>
    </xf>
    <xf numFmtId="0" fontId="4" fillId="0" borderId="29" xfId="56" applyFont="1" applyFill="1" applyBorder="1" applyAlignment="1">
      <alignment horizontal="center" vertical="center" wrapText="1"/>
      <protection/>
    </xf>
    <xf numFmtId="0" fontId="23" fillId="0" borderId="0" xfId="56" applyFont="1" applyFill="1" applyBorder="1" applyAlignment="1">
      <alignment horizontal="center" vertical="center" wrapText="1"/>
      <protection/>
    </xf>
    <xf numFmtId="0" fontId="4" fillId="0" borderId="0" xfId="56" applyFont="1" applyFill="1" applyBorder="1" applyAlignment="1" applyProtection="1">
      <alignment vertical="center" wrapText="1"/>
      <protection/>
    </xf>
    <xf numFmtId="0" fontId="3" fillId="0" borderId="0" xfId="56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24" fillId="0" borderId="0" xfId="56" applyFont="1" applyFill="1" applyBorder="1" applyAlignment="1" applyProtection="1">
      <alignment horizontal="left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_забор дизайнеров (128+64м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Y146"/>
  <sheetViews>
    <sheetView showGridLines="0" tabSelected="1" zoomScale="85" zoomScaleNormal="85" zoomScaleSheetLayoutView="100" zoomScalePageLayoutView="90" workbookViewId="0" topLeftCell="A109">
      <selection activeCell="D142" sqref="D142"/>
    </sheetView>
  </sheetViews>
  <sheetFormatPr defaultColWidth="15.28125" defaultRowHeight="15"/>
  <cols>
    <col min="1" max="1" width="4.57421875" style="81" customWidth="1"/>
    <col min="2" max="2" width="61.57421875" style="2" customWidth="1"/>
    <col min="3" max="3" width="7.8515625" style="81" customWidth="1"/>
    <col min="4" max="4" width="13.7109375" style="2" customWidth="1"/>
    <col min="5" max="5" width="15.28125" style="2" customWidth="1"/>
    <col min="6" max="6" width="14.57421875" style="2" customWidth="1"/>
    <col min="7" max="7" width="16.140625" style="2" customWidth="1"/>
    <col min="8" max="8" width="16.00390625" style="2" customWidth="1"/>
    <col min="9" max="9" width="16.140625" style="2" customWidth="1"/>
    <col min="10" max="10" width="25.140625" style="1" customWidth="1"/>
    <col min="11" max="11" width="9.140625" style="3" customWidth="1"/>
    <col min="12" max="25" width="9.140625" style="4" customWidth="1"/>
    <col min="26" max="228" width="9.140625" style="5" customWidth="1"/>
    <col min="229" max="229" width="6.00390625" style="5" customWidth="1"/>
    <col min="230" max="230" width="56.00390625" style="5" customWidth="1"/>
    <col min="231" max="231" width="8.7109375" style="5" customWidth="1"/>
    <col min="232" max="232" width="13.7109375" style="5" customWidth="1"/>
    <col min="233" max="233" width="14.57421875" style="5" customWidth="1"/>
    <col min="234" max="234" width="16.28125" style="5" customWidth="1"/>
    <col min="235" max="235" width="17.8515625" style="5" customWidth="1"/>
    <col min="236" max="236" width="17.28125" style="5" customWidth="1"/>
    <col min="237" max="237" width="18.421875" style="5" customWidth="1"/>
    <col min="238" max="238" width="12.140625" style="5" customWidth="1"/>
    <col min="239" max="239" width="13.7109375" style="5" customWidth="1"/>
    <col min="240" max="240" width="17.7109375" style="5" bestFit="1" customWidth="1"/>
    <col min="241" max="241" width="9.28125" style="5" bestFit="1" customWidth="1"/>
    <col min="242" max="242" width="13.421875" style="5" bestFit="1" customWidth="1"/>
    <col min="243" max="249" width="9.28125" style="5" customWidth="1"/>
    <col min="250" max="250" width="4.57421875" style="5" customWidth="1"/>
    <col min="251" max="251" width="61.57421875" style="5" customWidth="1"/>
    <col min="252" max="252" width="7.8515625" style="5" customWidth="1"/>
    <col min="253" max="253" width="11.140625" style="5" customWidth="1"/>
    <col min="254" max="254" width="12.421875" style="5" customWidth="1"/>
    <col min="255" max="255" width="12.28125" style="5" customWidth="1"/>
    <col min="256" max="16384" width="15.28125" style="5" customWidth="1"/>
  </cols>
  <sheetData>
    <row r="1" spans="1:19" ht="35.25" customHeight="1">
      <c r="A1" s="193" t="s">
        <v>162</v>
      </c>
      <c r="B1" s="193"/>
      <c r="C1" s="193"/>
      <c r="D1" s="193"/>
      <c r="E1" s="193"/>
      <c r="F1" s="193"/>
      <c r="G1" s="193"/>
      <c r="H1" s="193"/>
      <c r="I1" s="193"/>
      <c r="O1"/>
      <c r="P1"/>
      <c r="Q1"/>
      <c r="R1"/>
      <c r="S1"/>
    </row>
    <row r="2" spans="1:19" ht="18" customHeight="1">
      <c r="A2" s="204" t="s">
        <v>186</v>
      </c>
      <c r="B2" s="204"/>
      <c r="C2" s="14"/>
      <c r="D2" s="6"/>
      <c r="E2" s="7"/>
      <c r="F2" s="8"/>
      <c r="G2" s="9" t="s">
        <v>0</v>
      </c>
      <c r="H2" s="10">
        <f>I137</f>
        <v>801494.6868000001</v>
      </c>
      <c r="I2" s="11" t="s">
        <v>1</v>
      </c>
      <c r="O2"/>
      <c r="P2"/>
      <c r="Q2"/>
      <c r="R2"/>
      <c r="S2"/>
    </row>
    <row r="3" spans="1:19" ht="18" customHeight="1">
      <c r="A3" s="204" t="s">
        <v>187</v>
      </c>
      <c r="B3" s="204"/>
      <c r="C3" s="125"/>
      <c r="D3" s="12"/>
      <c r="E3" s="13" t="s">
        <v>2</v>
      </c>
      <c r="F3" s="14"/>
      <c r="G3" s="15" t="s">
        <v>41</v>
      </c>
      <c r="H3" s="16">
        <f>G25+G41+G66+G100+G117+G128</f>
        <v>401153.2</v>
      </c>
      <c r="I3" s="17" t="s">
        <v>1</v>
      </c>
      <c r="O3"/>
      <c r="P3"/>
      <c r="Q3"/>
      <c r="R3"/>
      <c r="S3"/>
    </row>
    <row r="4" spans="1:19" ht="15.75" customHeight="1">
      <c r="A4" s="76"/>
      <c r="B4" s="19"/>
      <c r="C4" s="76"/>
      <c r="D4" s="20"/>
      <c r="E4" s="18"/>
      <c r="F4" s="21"/>
      <c r="G4" s="15" t="s">
        <v>3</v>
      </c>
      <c r="H4" s="16">
        <f>H25+H41+H66+H100+H117+H128</f>
        <v>520956.25</v>
      </c>
      <c r="I4" s="22" t="s">
        <v>1</v>
      </c>
      <c r="O4"/>
      <c r="P4"/>
      <c r="Q4"/>
      <c r="R4"/>
      <c r="S4"/>
    </row>
    <row r="5" spans="1:19" ht="29.25" customHeight="1">
      <c r="A5" s="194" t="s">
        <v>4</v>
      </c>
      <c r="B5" s="197" t="s">
        <v>5</v>
      </c>
      <c r="C5" s="194" t="s">
        <v>6</v>
      </c>
      <c r="D5" s="199" t="s">
        <v>7</v>
      </c>
      <c r="E5" s="208" t="s">
        <v>8</v>
      </c>
      <c r="F5" s="209"/>
      <c r="G5" s="208" t="s">
        <v>9</v>
      </c>
      <c r="H5" s="197"/>
      <c r="I5" s="209"/>
      <c r="O5"/>
      <c r="P5"/>
      <c r="Q5"/>
      <c r="R5"/>
      <c r="S5"/>
    </row>
    <row r="6" spans="1:19" ht="15.75" customHeight="1">
      <c r="A6" s="195"/>
      <c r="B6" s="198"/>
      <c r="C6" s="195"/>
      <c r="D6" s="200"/>
      <c r="E6" s="202" t="s">
        <v>10</v>
      </c>
      <c r="F6" s="202" t="s">
        <v>11</v>
      </c>
      <c r="G6" s="202" t="s">
        <v>10</v>
      </c>
      <c r="H6" s="202" t="s">
        <v>12</v>
      </c>
      <c r="I6" s="194" t="s">
        <v>13</v>
      </c>
      <c r="O6"/>
      <c r="P6"/>
      <c r="Q6"/>
      <c r="R6"/>
      <c r="S6"/>
    </row>
    <row r="7" spans="1:19" ht="18" customHeight="1">
      <c r="A7" s="196"/>
      <c r="B7" s="198"/>
      <c r="C7" s="196"/>
      <c r="D7" s="201"/>
      <c r="E7" s="202"/>
      <c r="F7" s="202"/>
      <c r="G7" s="202"/>
      <c r="H7" s="202"/>
      <c r="I7" s="203" t="s">
        <v>13</v>
      </c>
      <c r="O7"/>
      <c r="P7"/>
      <c r="Q7"/>
      <c r="R7"/>
      <c r="S7"/>
    </row>
    <row r="8" spans="1:19" ht="15.75">
      <c r="A8" s="23">
        <v>1</v>
      </c>
      <c r="B8" s="24">
        <v>2</v>
      </c>
      <c r="C8" s="23">
        <v>3</v>
      </c>
      <c r="D8" s="25">
        <v>4</v>
      </c>
      <c r="E8" s="23">
        <v>5</v>
      </c>
      <c r="F8" s="25">
        <v>6</v>
      </c>
      <c r="G8" s="23">
        <v>7</v>
      </c>
      <c r="H8" s="25">
        <v>8</v>
      </c>
      <c r="I8" s="23">
        <v>9</v>
      </c>
      <c r="O8"/>
      <c r="P8"/>
      <c r="Q8"/>
      <c r="R8"/>
      <c r="S8"/>
    </row>
    <row r="9" spans="1:25" ht="34.5" customHeight="1">
      <c r="A9" s="106">
        <v>1</v>
      </c>
      <c r="B9" s="48" t="s">
        <v>130</v>
      </c>
      <c r="C9" s="91"/>
      <c r="D9" s="35"/>
      <c r="E9" s="35"/>
      <c r="F9" s="35"/>
      <c r="G9" s="35"/>
      <c r="H9" s="35"/>
      <c r="I9" s="35"/>
      <c r="J9" s="60"/>
      <c r="K9" s="33"/>
      <c r="L9" s="33"/>
      <c r="M9"/>
      <c r="N9"/>
      <c r="O9"/>
      <c r="P9"/>
      <c r="Q9"/>
      <c r="R9" s="77"/>
      <c r="S9" s="77"/>
      <c r="T9" s="75"/>
      <c r="U9" s="75"/>
      <c r="V9" s="75"/>
      <c r="W9" s="75"/>
      <c r="X9" s="5"/>
      <c r="Y9" s="5"/>
    </row>
    <row r="10" spans="1:23" s="105" customFormat="1" ht="31.5">
      <c r="A10" s="121" t="s">
        <v>16</v>
      </c>
      <c r="B10" s="131" t="s">
        <v>131</v>
      </c>
      <c r="C10" s="132" t="s">
        <v>19</v>
      </c>
      <c r="D10" s="133">
        <v>77.1</v>
      </c>
      <c r="E10" s="108">
        <v>140</v>
      </c>
      <c r="F10" s="108"/>
      <c r="G10" s="108">
        <f>ROUND(E10*D10,2)</f>
        <v>10794</v>
      </c>
      <c r="H10" s="109"/>
      <c r="I10" s="110">
        <f>G10</f>
        <v>10794</v>
      </c>
      <c r="J10" s="94"/>
      <c r="K10" s="101"/>
      <c r="L10" s="101"/>
      <c r="M10" s="115"/>
      <c r="N10" s="115"/>
      <c r="O10" s="115"/>
      <c r="P10" s="115"/>
      <c r="Q10" s="115"/>
      <c r="R10" s="103"/>
      <c r="S10" s="103"/>
      <c r="T10" s="104"/>
      <c r="U10" s="104"/>
      <c r="V10" s="104"/>
      <c r="W10" s="104"/>
    </row>
    <row r="11" spans="1:25" s="105" customFormat="1" ht="15.75">
      <c r="A11" s="87" t="s">
        <v>18</v>
      </c>
      <c r="B11" s="83" t="s">
        <v>145</v>
      </c>
      <c r="C11" s="84" t="s">
        <v>30</v>
      </c>
      <c r="D11" s="99">
        <v>6</v>
      </c>
      <c r="E11" s="88">
        <v>400</v>
      </c>
      <c r="F11" s="85"/>
      <c r="G11" s="85">
        <f>ROUND(E11*D11,2)</f>
        <v>2400</v>
      </c>
      <c r="H11" s="100"/>
      <c r="I11" s="95">
        <f>G11</f>
        <v>2400</v>
      </c>
      <c r="J11" s="101"/>
      <c r="K11" s="101"/>
      <c r="L11" s="101"/>
      <c r="M11" s="101"/>
      <c r="N11" s="101"/>
      <c r="O11" s="115"/>
      <c r="P11" s="115"/>
      <c r="Q11" s="115"/>
      <c r="R11" s="115"/>
      <c r="S11" s="115"/>
      <c r="T11" s="111"/>
      <c r="U11" s="111" t="s">
        <v>17</v>
      </c>
      <c r="V11" s="112"/>
      <c r="W11" s="112"/>
      <c r="X11" s="112"/>
      <c r="Y11" s="112"/>
    </row>
    <row r="12" spans="1:23" s="105" customFormat="1" ht="15.75">
      <c r="A12" s="87" t="s">
        <v>42</v>
      </c>
      <c r="B12" s="122" t="s">
        <v>146</v>
      </c>
      <c r="C12" s="93" t="s">
        <v>19</v>
      </c>
      <c r="D12" s="90">
        <v>12.8</v>
      </c>
      <c r="E12" s="85">
        <v>90</v>
      </c>
      <c r="F12" s="86"/>
      <c r="G12" s="85">
        <f>ROUND(E12*D12,2)</f>
        <v>1152</v>
      </c>
      <c r="H12" s="86"/>
      <c r="I12" s="95">
        <f>G12</f>
        <v>1152</v>
      </c>
      <c r="J12" s="94"/>
      <c r="K12" s="101"/>
      <c r="L12" s="101"/>
      <c r="M12" s="115"/>
      <c r="N12" s="115"/>
      <c r="O12" s="115"/>
      <c r="P12" s="115"/>
      <c r="Q12" s="115"/>
      <c r="R12" s="103"/>
      <c r="S12" s="103"/>
      <c r="T12" s="104"/>
      <c r="U12" s="104"/>
      <c r="V12" s="104"/>
      <c r="W12" s="104"/>
    </row>
    <row r="13" spans="1:23" s="105" customFormat="1" ht="15.75">
      <c r="A13" s="87" t="s">
        <v>49</v>
      </c>
      <c r="B13" s="122" t="s">
        <v>135</v>
      </c>
      <c r="C13" s="93" t="s">
        <v>19</v>
      </c>
      <c r="D13" s="90">
        <v>10.2</v>
      </c>
      <c r="E13" s="85">
        <v>0</v>
      </c>
      <c r="F13" s="86"/>
      <c r="G13" s="85">
        <f>ROUND(E13*D13,2)</f>
        <v>0</v>
      </c>
      <c r="H13" s="86"/>
      <c r="I13" s="95">
        <f>G13</f>
        <v>0</v>
      </c>
      <c r="J13" s="94"/>
      <c r="K13" s="101"/>
      <c r="L13" s="101"/>
      <c r="M13" s="115"/>
      <c r="N13" s="115"/>
      <c r="O13" s="115"/>
      <c r="P13" s="115"/>
      <c r="Q13" s="115"/>
      <c r="R13" s="103"/>
      <c r="S13" s="103"/>
      <c r="T13" s="104"/>
      <c r="U13" s="104"/>
      <c r="V13" s="104"/>
      <c r="W13" s="104"/>
    </row>
    <row r="14" spans="1:23" s="105" customFormat="1" ht="31.5">
      <c r="A14" s="87" t="s">
        <v>52</v>
      </c>
      <c r="B14" s="122" t="s">
        <v>133</v>
      </c>
      <c r="C14" s="93" t="s">
        <v>20</v>
      </c>
      <c r="D14" s="90">
        <v>1</v>
      </c>
      <c r="E14" s="85">
        <v>4000</v>
      </c>
      <c r="F14" s="86"/>
      <c r="G14" s="85">
        <f>ROUND(E14*D14,2)</f>
        <v>4000</v>
      </c>
      <c r="H14" s="86"/>
      <c r="I14" s="95">
        <f>G14</f>
        <v>4000</v>
      </c>
      <c r="J14" s="94"/>
      <c r="K14" s="101"/>
      <c r="L14" s="101"/>
      <c r="M14" s="115"/>
      <c r="N14" s="115"/>
      <c r="O14" s="115"/>
      <c r="P14" s="115"/>
      <c r="Q14" s="115"/>
      <c r="R14" s="103"/>
      <c r="S14" s="103"/>
      <c r="T14" s="104"/>
      <c r="U14" s="104"/>
      <c r="V14" s="104"/>
      <c r="W14" s="104"/>
    </row>
    <row r="15" spans="1:25" s="105" customFormat="1" ht="15.75">
      <c r="A15" s="128" t="s">
        <v>53</v>
      </c>
      <c r="B15" s="124" t="s">
        <v>136</v>
      </c>
      <c r="C15" s="92" t="s">
        <v>124</v>
      </c>
      <c r="D15" s="129">
        <v>1</v>
      </c>
      <c r="E15" s="85"/>
      <c r="F15" s="86">
        <v>13500</v>
      </c>
      <c r="G15" s="86"/>
      <c r="H15" s="86">
        <f>F15*D15</f>
        <v>13500</v>
      </c>
      <c r="I15" s="130">
        <f>H15+G15</f>
        <v>13500</v>
      </c>
      <c r="J15" s="52"/>
      <c r="K15" s="101"/>
      <c r="L15" s="101"/>
      <c r="M15" s="101"/>
      <c r="N15" s="101"/>
      <c r="O15" s="115"/>
      <c r="P15" s="115"/>
      <c r="Q15" s="115"/>
      <c r="R15" s="115"/>
      <c r="S15" s="115"/>
      <c r="T15" s="111"/>
      <c r="U15" s="111"/>
      <c r="V15" s="112"/>
      <c r="W15" s="112"/>
      <c r="X15" s="112"/>
      <c r="Y15" s="112"/>
    </row>
    <row r="16" spans="1:23" s="105" customFormat="1" ht="15.75">
      <c r="A16" s="107" t="s">
        <v>57</v>
      </c>
      <c r="B16" s="122" t="s">
        <v>66</v>
      </c>
      <c r="C16" s="93" t="s">
        <v>19</v>
      </c>
      <c r="D16" s="90">
        <v>2.24</v>
      </c>
      <c r="E16" s="85">
        <v>230</v>
      </c>
      <c r="F16" s="86"/>
      <c r="G16" s="85">
        <f>ROUND(E16*D16,2)</f>
        <v>515.2</v>
      </c>
      <c r="H16" s="86"/>
      <c r="I16" s="95">
        <f>G16</f>
        <v>515.2</v>
      </c>
      <c r="J16" s="94"/>
      <c r="K16" s="101"/>
      <c r="L16" s="101"/>
      <c r="M16" s="115"/>
      <c r="N16" s="115"/>
      <c r="O16" s="115"/>
      <c r="P16" s="115"/>
      <c r="Q16" s="115"/>
      <c r="R16" s="103"/>
      <c r="S16" s="103"/>
      <c r="T16" s="104"/>
      <c r="U16" s="104"/>
      <c r="V16" s="104"/>
      <c r="W16" s="104"/>
    </row>
    <row r="17" spans="1:23" s="105" customFormat="1" ht="31.5">
      <c r="A17" s="107" t="s">
        <v>59</v>
      </c>
      <c r="B17" s="83" t="s">
        <v>147</v>
      </c>
      <c r="C17" s="84" t="s">
        <v>19</v>
      </c>
      <c r="D17" s="99">
        <v>59</v>
      </c>
      <c r="E17" s="85">
        <v>740</v>
      </c>
      <c r="F17" s="85"/>
      <c r="G17" s="85">
        <f>ROUND(E17*D17,2)</f>
        <v>43660</v>
      </c>
      <c r="H17" s="100"/>
      <c r="I17" s="95">
        <f>G17</f>
        <v>43660</v>
      </c>
      <c r="J17" s="94"/>
      <c r="K17" s="101"/>
      <c r="L17" s="101"/>
      <c r="M17" s="115"/>
      <c r="N17" s="115"/>
      <c r="O17" s="115"/>
      <c r="P17" s="115"/>
      <c r="Q17" s="115"/>
      <c r="R17" s="103"/>
      <c r="S17" s="103"/>
      <c r="T17" s="104"/>
      <c r="U17" s="104"/>
      <c r="V17" s="104"/>
      <c r="W17" s="104"/>
    </row>
    <row r="18" spans="1:23" s="105" customFormat="1" ht="15.75">
      <c r="A18" s="107" t="s">
        <v>68</v>
      </c>
      <c r="B18" s="122" t="s">
        <v>67</v>
      </c>
      <c r="C18" s="93" t="s">
        <v>30</v>
      </c>
      <c r="D18" s="90">
        <v>19.4</v>
      </c>
      <c r="E18" s="85">
        <v>40</v>
      </c>
      <c r="F18" s="86"/>
      <c r="G18" s="85">
        <f>ROUND(E18*D18,2)</f>
        <v>776</v>
      </c>
      <c r="H18" s="86"/>
      <c r="I18" s="95">
        <f>G18</f>
        <v>776</v>
      </c>
      <c r="J18" s="94"/>
      <c r="K18" s="101"/>
      <c r="L18" s="101"/>
      <c r="M18" s="115"/>
      <c r="N18" s="115"/>
      <c r="O18" s="115"/>
      <c r="P18" s="115"/>
      <c r="Q18" s="115"/>
      <c r="R18" s="103"/>
      <c r="S18" s="103"/>
      <c r="T18" s="104"/>
      <c r="U18" s="104"/>
      <c r="V18" s="104"/>
      <c r="W18" s="104"/>
    </row>
    <row r="19" spans="1:23" s="105" customFormat="1" ht="15.75">
      <c r="A19" s="157">
        <v>9</v>
      </c>
      <c r="B19" s="122" t="s">
        <v>148</v>
      </c>
      <c r="C19" s="93" t="s">
        <v>19</v>
      </c>
      <c r="D19" s="90">
        <v>18.9</v>
      </c>
      <c r="E19" s="85">
        <v>120</v>
      </c>
      <c r="F19" s="86"/>
      <c r="G19" s="85">
        <f>ROUND(E19*D19,2)</f>
        <v>2268</v>
      </c>
      <c r="H19" s="86"/>
      <c r="I19" s="95">
        <f>G19</f>
        <v>2268</v>
      </c>
      <c r="J19" s="94"/>
      <c r="K19" s="101"/>
      <c r="L19" s="101"/>
      <c r="M19" s="115"/>
      <c r="N19" s="115"/>
      <c r="O19" s="115"/>
      <c r="P19" s="115"/>
      <c r="Q19" s="115"/>
      <c r="R19" s="103"/>
      <c r="S19" s="103"/>
      <c r="T19" s="104"/>
      <c r="U19" s="104"/>
      <c r="V19" s="104"/>
      <c r="W19" s="104"/>
    </row>
    <row r="20" spans="1:25" s="105" customFormat="1" ht="15.75">
      <c r="A20" s="128" t="s">
        <v>71</v>
      </c>
      <c r="B20" s="124" t="s">
        <v>132</v>
      </c>
      <c r="C20" s="92" t="s">
        <v>124</v>
      </c>
      <c r="D20" s="129">
        <v>1</v>
      </c>
      <c r="E20" s="85"/>
      <c r="F20" s="86">
        <v>5500</v>
      </c>
      <c r="G20" s="86"/>
      <c r="H20" s="86">
        <f>F20*D20</f>
        <v>5500</v>
      </c>
      <c r="I20" s="130">
        <f>H20+G20</f>
        <v>5500</v>
      </c>
      <c r="J20" s="52"/>
      <c r="K20" s="101"/>
      <c r="L20" s="101"/>
      <c r="M20" s="101"/>
      <c r="N20" s="101"/>
      <c r="O20" s="115"/>
      <c r="P20" s="115"/>
      <c r="Q20" s="115"/>
      <c r="R20" s="115"/>
      <c r="S20" s="115"/>
      <c r="T20" s="111"/>
      <c r="U20" s="111"/>
      <c r="V20" s="112"/>
      <c r="W20" s="112"/>
      <c r="X20" s="112"/>
      <c r="Y20" s="112"/>
    </row>
    <row r="21" spans="1:25" s="105" customFormat="1" ht="15.75">
      <c r="A21" s="128" t="s">
        <v>163</v>
      </c>
      <c r="B21" s="124" t="s">
        <v>37</v>
      </c>
      <c r="C21" s="92" t="s">
        <v>29</v>
      </c>
      <c r="D21" s="129">
        <v>54</v>
      </c>
      <c r="E21" s="85"/>
      <c r="F21" s="86"/>
      <c r="G21" s="86"/>
      <c r="H21" s="86"/>
      <c r="I21" s="130"/>
      <c r="J21" s="52"/>
      <c r="K21" s="101"/>
      <c r="L21" s="101"/>
      <c r="M21" s="101"/>
      <c r="N21" s="101"/>
      <c r="O21" s="115"/>
      <c r="P21" s="115"/>
      <c r="Q21" s="115"/>
      <c r="R21" s="115"/>
      <c r="S21" s="115"/>
      <c r="T21" s="111"/>
      <c r="U21" s="111"/>
      <c r="V21" s="112"/>
      <c r="W21" s="112"/>
      <c r="X21" s="112"/>
      <c r="Y21" s="112"/>
    </row>
    <row r="22" spans="1:25" s="105" customFormat="1" ht="15.75">
      <c r="A22" s="186" t="s">
        <v>81</v>
      </c>
      <c r="B22" s="187" t="s">
        <v>38</v>
      </c>
      <c r="C22" s="188" t="s">
        <v>29</v>
      </c>
      <c r="D22" s="189">
        <v>54</v>
      </c>
      <c r="E22" s="175">
        <v>800</v>
      </c>
      <c r="F22" s="175"/>
      <c r="G22" s="175">
        <f>ROUND(E22*D22,2)</f>
        <v>43200</v>
      </c>
      <c r="H22" s="190"/>
      <c r="I22" s="191">
        <f>G22</f>
        <v>43200</v>
      </c>
      <c r="J22" s="101"/>
      <c r="K22" s="101"/>
      <c r="L22" s="101"/>
      <c r="M22" s="101"/>
      <c r="N22" s="101"/>
      <c r="O22" s="115"/>
      <c r="P22" s="115"/>
      <c r="Q22" s="115"/>
      <c r="R22" s="115"/>
      <c r="S22" s="115"/>
      <c r="T22" s="111"/>
      <c r="U22" s="111"/>
      <c r="V22" s="112"/>
      <c r="W22" s="112"/>
      <c r="X22" s="112"/>
      <c r="Y22" s="112"/>
    </row>
    <row r="23" spans="1:25" s="105" customFormat="1" ht="15.75">
      <c r="A23" s="128" t="s">
        <v>108</v>
      </c>
      <c r="B23" s="124" t="s">
        <v>31</v>
      </c>
      <c r="C23" s="92" t="s">
        <v>20</v>
      </c>
      <c r="D23" s="129">
        <v>300</v>
      </c>
      <c r="E23" s="85"/>
      <c r="F23" s="86">
        <v>8</v>
      </c>
      <c r="G23" s="86"/>
      <c r="H23" s="86">
        <f>ROUND(F23*D23,2)</f>
        <v>2400</v>
      </c>
      <c r="I23" s="130">
        <f>H23</f>
        <v>2400</v>
      </c>
      <c r="J23" s="52"/>
      <c r="K23" s="101"/>
      <c r="L23" s="101"/>
      <c r="M23" s="101"/>
      <c r="N23" s="101"/>
      <c r="O23" s="115"/>
      <c r="P23" s="115"/>
      <c r="Q23" s="115"/>
      <c r="R23" s="115"/>
      <c r="S23" s="115"/>
      <c r="T23" s="111"/>
      <c r="U23" s="111"/>
      <c r="V23" s="112"/>
      <c r="W23" s="112"/>
      <c r="X23" s="112"/>
      <c r="Y23" s="112"/>
    </row>
    <row r="24" spans="1:25" s="105" customFormat="1" ht="16.5" thickBot="1">
      <c r="A24" s="178" t="s">
        <v>109</v>
      </c>
      <c r="B24" s="179" t="s">
        <v>21</v>
      </c>
      <c r="C24" s="180" t="s">
        <v>20</v>
      </c>
      <c r="D24" s="181">
        <v>10</v>
      </c>
      <c r="E24" s="182"/>
      <c r="F24" s="183">
        <v>4000</v>
      </c>
      <c r="G24" s="184"/>
      <c r="H24" s="184">
        <f>ROUND(F24*D24,2)</f>
        <v>40000</v>
      </c>
      <c r="I24" s="185">
        <f>H24</f>
        <v>40000</v>
      </c>
      <c r="J24" s="52"/>
      <c r="K24" s="101"/>
      <c r="L24" s="101"/>
      <c r="M24" s="101"/>
      <c r="N24" s="101"/>
      <c r="O24" s="115"/>
      <c r="P24" s="115"/>
      <c r="Q24" s="115"/>
      <c r="R24" s="115"/>
      <c r="S24" s="115"/>
      <c r="T24" s="111"/>
      <c r="U24" s="111"/>
      <c r="V24" s="112"/>
      <c r="W24" s="112"/>
      <c r="X24" s="112"/>
      <c r="Y24" s="112"/>
    </row>
    <row r="25" spans="1:25" ht="16.5" thickBot="1">
      <c r="A25" s="205" t="s">
        <v>22</v>
      </c>
      <c r="B25" s="205"/>
      <c r="C25" s="82"/>
      <c r="D25" s="37"/>
      <c r="E25" s="38"/>
      <c r="F25" s="38"/>
      <c r="G25" s="49">
        <f>SUM(G10:G24)</f>
        <v>108765.2</v>
      </c>
      <c r="H25" s="49">
        <f>SUM(H10:H24)</f>
        <v>61400</v>
      </c>
      <c r="I25" s="49">
        <f>SUM(I10:I24)</f>
        <v>170165.2</v>
      </c>
      <c r="J25" s="60"/>
      <c r="K25" s="33"/>
      <c r="L25" s="33"/>
      <c r="M25" s="143"/>
      <c r="N25" s="143"/>
      <c r="O25" s="143"/>
      <c r="P25" s="143"/>
      <c r="Q25" s="143"/>
      <c r="R25" s="77"/>
      <c r="S25" s="77"/>
      <c r="T25" s="75"/>
      <c r="U25" s="75"/>
      <c r="V25" s="75"/>
      <c r="W25" s="75"/>
      <c r="X25" s="5"/>
      <c r="Y25" s="5"/>
    </row>
    <row r="26" spans="1:19" ht="15.75">
      <c r="A26" s="145"/>
      <c r="B26" s="146"/>
      <c r="C26" s="145"/>
      <c r="D26" s="147"/>
      <c r="E26" s="145"/>
      <c r="F26" s="147"/>
      <c r="G26" s="145"/>
      <c r="H26" s="147"/>
      <c r="I26" s="145"/>
      <c r="O26"/>
      <c r="P26"/>
      <c r="Q26"/>
      <c r="R26"/>
      <c r="S26"/>
    </row>
    <row r="27" spans="1:21" ht="15.75">
      <c r="A27" s="106">
        <v>2</v>
      </c>
      <c r="B27" s="48" t="s">
        <v>137</v>
      </c>
      <c r="C27" s="91"/>
      <c r="D27" s="35"/>
      <c r="E27" s="35"/>
      <c r="F27" s="35"/>
      <c r="G27" s="35"/>
      <c r="H27" s="35"/>
      <c r="I27" s="35"/>
      <c r="J27" s="33"/>
      <c r="K27" s="33"/>
      <c r="L27" s="33"/>
      <c r="M27" s="33"/>
      <c r="N27" s="33"/>
      <c r="O27"/>
      <c r="P27"/>
      <c r="Q27"/>
      <c r="R27"/>
      <c r="S27"/>
      <c r="T27" s="34"/>
      <c r="U27" s="34" t="s">
        <v>15</v>
      </c>
    </row>
    <row r="28" spans="1:25" s="105" customFormat="1" ht="15.75">
      <c r="A28" s="50" t="s">
        <v>16</v>
      </c>
      <c r="B28" s="54" t="s">
        <v>78</v>
      </c>
      <c r="C28" s="51" t="s">
        <v>29</v>
      </c>
      <c r="D28" s="133">
        <v>3</v>
      </c>
      <c r="E28" s="140">
        <v>950</v>
      </c>
      <c r="F28" s="108"/>
      <c r="G28" s="108">
        <f>ROUND(E28*D28,2)</f>
        <v>2850</v>
      </c>
      <c r="H28" s="109"/>
      <c r="I28" s="110">
        <f>G28</f>
        <v>2850</v>
      </c>
      <c r="J28" s="101"/>
      <c r="K28" s="101"/>
      <c r="L28" s="101"/>
      <c r="M28" s="101"/>
      <c r="N28" s="101"/>
      <c r="O28" s="102"/>
      <c r="P28" s="102"/>
      <c r="Q28" s="102"/>
      <c r="R28" s="102"/>
      <c r="S28" s="102"/>
      <c r="T28" s="111"/>
      <c r="U28" s="111" t="s">
        <v>17</v>
      </c>
      <c r="V28" s="112"/>
      <c r="W28" s="112"/>
      <c r="X28" s="112"/>
      <c r="Y28" s="112"/>
    </row>
    <row r="29" spans="1:25" s="105" customFormat="1" ht="15.75">
      <c r="A29" s="87" t="s">
        <v>18</v>
      </c>
      <c r="B29" s="83" t="s">
        <v>79</v>
      </c>
      <c r="C29" s="84" t="s">
        <v>29</v>
      </c>
      <c r="D29" s="114">
        <v>0.4</v>
      </c>
      <c r="E29" s="85">
        <v>180</v>
      </c>
      <c r="F29" s="85"/>
      <c r="G29" s="85">
        <f>ROUND(E29*D29,2)</f>
        <v>72</v>
      </c>
      <c r="H29" s="100"/>
      <c r="I29" s="95">
        <f>G29</f>
        <v>72</v>
      </c>
      <c r="J29" s="101"/>
      <c r="K29" s="101"/>
      <c r="L29" s="101"/>
      <c r="M29" s="101"/>
      <c r="N29" s="101"/>
      <c r="O29" s="115"/>
      <c r="P29" s="115"/>
      <c r="Q29" s="115"/>
      <c r="R29" s="102"/>
      <c r="S29" s="102"/>
      <c r="T29" s="111"/>
      <c r="U29" s="111" t="s">
        <v>17</v>
      </c>
      <c r="V29" s="112"/>
      <c r="W29" s="112"/>
      <c r="X29" s="112"/>
      <c r="Y29" s="112"/>
    </row>
    <row r="30" spans="1:25" s="105" customFormat="1" ht="15.75">
      <c r="A30" s="128" t="s">
        <v>48</v>
      </c>
      <c r="B30" s="124" t="s">
        <v>80</v>
      </c>
      <c r="C30" s="92" t="s">
        <v>29</v>
      </c>
      <c r="D30" s="129">
        <v>0.5</v>
      </c>
      <c r="E30" s="85"/>
      <c r="F30" s="86">
        <v>600</v>
      </c>
      <c r="G30" s="86"/>
      <c r="H30" s="86">
        <f>F30*D30</f>
        <v>300</v>
      </c>
      <c r="I30" s="130">
        <f>H30+G30</f>
        <v>300</v>
      </c>
      <c r="J30" s="52"/>
      <c r="K30" s="101"/>
      <c r="L30" s="101"/>
      <c r="M30" s="101"/>
      <c r="N30" s="101"/>
      <c r="O30" s="115"/>
      <c r="P30" s="115"/>
      <c r="Q30" s="115"/>
      <c r="R30" s="102"/>
      <c r="S30" s="102"/>
      <c r="T30" s="111"/>
      <c r="U30" s="111"/>
      <c r="V30" s="112"/>
      <c r="W30" s="112"/>
      <c r="X30" s="112"/>
      <c r="Y30" s="112"/>
    </row>
    <row r="31" spans="1:25" s="105" customFormat="1" ht="15.75">
      <c r="A31" s="87" t="s">
        <v>42</v>
      </c>
      <c r="B31" s="83" t="s">
        <v>90</v>
      </c>
      <c r="C31" s="84" t="s">
        <v>29</v>
      </c>
      <c r="D31" s="114">
        <v>0.2</v>
      </c>
      <c r="E31" s="85">
        <v>220</v>
      </c>
      <c r="F31" s="85"/>
      <c r="G31" s="85">
        <f>ROUND(E31*D31,2)</f>
        <v>44</v>
      </c>
      <c r="H31" s="100"/>
      <c r="I31" s="95">
        <f>G31</f>
        <v>44</v>
      </c>
      <c r="J31" s="101"/>
      <c r="K31" s="101"/>
      <c r="L31" s="101"/>
      <c r="M31" s="101"/>
      <c r="N31" s="101"/>
      <c r="O31" s="115"/>
      <c r="P31" s="115"/>
      <c r="Q31" s="115"/>
      <c r="R31" s="102"/>
      <c r="S31" s="102"/>
      <c r="T31" s="111"/>
      <c r="U31" s="111" t="s">
        <v>17</v>
      </c>
      <c r="V31" s="112"/>
      <c r="W31" s="112"/>
      <c r="X31" s="112"/>
      <c r="Y31" s="112"/>
    </row>
    <row r="32" spans="1:25" s="105" customFormat="1" ht="15.75">
      <c r="A32" s="128" t="s">
        <v>43</v>
      </c>
      <c r="B32" s="124" t="s">
        <v>91</v>
      </c>
      <c r="C32" s="92" t="s">
        <v>29</v>
      </c>
      <c r="D32" s="129">
        <v>0.3</v>
      </c>
      <c r="E32" s="85"/>
      <c r="F32" s="86">
        <v>1200</v>
      </c>
      <c r="G32" s="86"/>
      <c r="H32" s="86">
        <f>F32*D32</f>
        <v>360</v>
      </c>
      <c r="I32" s="130">
        <f>H32+G32</f>
        <v>360</v>
      </c>
      <c r="J32" s="52"/>
      <c r="K32" s="101"/>
      <c r="L32" s="101"/>
      <c r="M32" s="101"/>
      <c r="N32" s="101"/>
      <c r="O32" s="115"/>
      <c r="P32" s="115"/>
      <c r="Q32" s="115"/>
      <c r="R32" s="102"/>
      <c r="S32" s="102"/>
      <c r="T32" s="111"/>
      <c r="U32" s="111"/>
      <c r="V32" s="112"/>
      <c r="W32" s="112"/>
      <c r="X32" s="112"/>
      <c r="Y32" s="112"/>
    </row>
    <row r="33" spans="1:25" s="105" customFormat="1" ht="15.75">
      <c r="A33" s="87" t="s">
        <v>49</v>
      </c>
      <c r="B33" s="83" t="s">
        <v>149</v>
      </c>
      <c r="C33" s="84" t="s">
        <v>20</v>
      </c>
      <c r="D33" s="114">
        <v>16</v>
      </c>
      <c r="E33" s="85">
        <v>250</v>
      </c>
      <c r="F33" s="85"/>
      <c r="G33" s="85">
        <f>ROUND(E33*D33,2)</f>
        <v>4000</v>
      </c>
      <c r="H33" s="100"/>
      <c r="I33" s="95">
        <f>G33</f>
        <v>4000</v>
      </c>
      <c r="J33" s="101"/>
      <c r="K33" s="101"/>
      <c r="L33" s="101"/>
      <c r="M33" s="101"/>
      <c r="N33" s="101"/>
      <c r="O33" s="115"/>
      <c r="P33" s="115"/>
      <c r="Q33" s="115"/>
      <c r="R33" s="102"/>
      <c r="S33" s="102"/>
      <c r="T33" s="111"/>
      <c r="U33" s="111" t="s">
        <v>17</v>
      </c>
      <c r="V33" s="112"/>
      <c r="W33" s="112"/>
      <c r="X33" s="112"/>
      <c r="Y33" s="112"/>
    </row>
    <row r="34" spans="1:25" s="105" customFormat="1" ht="15.75">
      <c r="A34" s="87" t="s">
        <v>52</v>
      </c>
      <c r="B34" s="83" t="s">
        <v>150</v>
      </c>
      <c r="C34" s="84" t="s">
        <v>20</v>
      </c>
      <c r="D34" s="114">
        <v>2</v>
      </c>
      <c r="E34" s="85">
        <v>1200</v>
      </c>
      <c r="F34" s="85"/>
      <c r="G34" s="85">
        <f>ROUND(E34*D34,2)</f>
        <v>2400</v>
      </c>
      <c r="H34" s="100"/>
      <c r="I34" s="95">
        <f>G34</f>
        <v>2400</v>
      </c>
      <c r="J34" s="101"/>
      <c r="K34" s="101"/>
      <c r="L34" s="101"/>
      <c r="M34" s="101"/>
      <c r="N34" s="101"/>
      <c r="O34" s="115"/>
      <c r="P34" s="115"/>
      <c r="Q34" s="115"/>
      <c r="R34" s="102"/>
      <c r="S34" s="102"/>
      <c r="T34" s="111"/>
      <c r="U34" s="111" t="s">
        <v>17</v>
      </c>
      <c r="V34" s="112"/>
      <c r="W34" s="112"/>
      <c r="X34" s="112"/>
      <c r="Y34" s="112"/>
    </row>
    <row r="35" spans="1:25" s="105" customFormat="1" ht="15.75">
      <c r="A35" s="128" t="s">
        <v>53</v>
      </c>
      <c r="B35" s="124" t="s">
        <v>82</v>
      </c>
      <c r="C35" s="92" t="s">
        <v>30</v>
      </c>
      <c r="D35" s="129">
        <v>176</v>
      </c>
      <c r="E35" s="85"/>
      <c r="F35" s="86">
        <v>30</v>
      </c>
      <c r="G35" s="86"/>
      <c r="H35" s="86">
        <f>F35*D35</f>
        <v>5280</v>
      </c>
      <c r="I35" s="130">
        <f>H35+G35</f>
        <v>5280</v>
      </c>
      <c r="J35" s="52"/>
      <c r="K35" s="101"/>
      <c r="L35" s="101"/>
      <c r="M35" s="101"/>
      <c r="N35" s="101"/>
      <c r="O35" s="115"/>
      <c r="P35" s="115"/>
      <c r="Q35" s="115"/>
      <c r="R35" s="102"/>
      <c r="S35" s="102"/>
      <c r="T35" s="111"/>
      <c r="U35" s="111"/>
      <c r="V35" s="112"/>
      <c r="W35" s="112"/>
      <c r="X35" s="112"/>
      <c r="Y35" s="112"/>
    </row>
    <row r="36" spans="1:25" s="105" customFormat="1" ht="15.75">
      <c r="A36" s="128" t="s">
        <v>54</v>
      </c>
      <c r="B36" s="124" t="s">
        <v>83</v>
      </c>
      <c r="C36" s="92" t="s">
        <v>30</v>
      </c>
      <c r="D36" s="129">
        <v>19</v>
      </c>
      <c r="E36" s="85"/>
      <c r="F36" s="86">
        <v>38</v>
      </c>
      <c r="G36" s="86"/>
      <c r="H36" s="86">
        <f>F36*D36</f>
        <v>722</v>
      </c>
      <c r="I36" s="130">
        <f>H36+G36</f>
        <v>722</v>
      </c>
      <c r="J36" s="52"/>
      <c r="K36" s="101"/>
      <c r="L36" s="101"/>
      <c r="M36" s="101"/>
      <c r="N36" s="101"/>
      <c r="O36" s="115"/>
      <c r="P36" s="115"/>
      <c r="Q36" s="115"/>
      <c r="R36" s="102"/>
      <c r="S36" s="102"/>
      <c r="T36" s="111"/>
      <c r="U36" s="111"/>
      <c r="V36" s="112"/>
      <c r="W36" s="112"/>
      <c r="X36" s="112"/>
      <c r="Y36" s="112"/>
    </row>
    <row r="37" spans="1:25" s="105" customFormat="1" ht="15.75">
      <c r="A37" s="128" t="s">
        <v>55</v>
      </c>
      <c r="B37" s="124" t="s">
        <v>103</v>
      </c>
      <c r="C37" s="92" t="s">
        <v>19</v>
      </c>
      <c r="D37" s="129">
        <v>0.6</v>
      </c>
      <c r="E37" s="85"/>
      <c r="F37" s="86">
        <v>5500</v>
      </c>
      <c r="G37" s="86"/>
      <c r="H37" s="86">
        <f>F37*D37</f>
        <v>3300</v>
      </c>
      <c r="I37" s="130">
        <f>H37+G37</f>
        <v>3300</v>
      </c>
      <c r="J37" s="52"/>
      <c r="K37" s="101"/>
      <c r="L37" s="101"/>
      <c r="M37" s="101"/>
      <c r="N37" s="101"/>
      <c r="O37" s="115"/>
      <c r="P37" s="115"/>
      <c r="Q37" s="115"/>
      <c r="R37" s="115"/>
      <c r="S37" s="115"/>
      <c r="T37" s="111"/>
      <c r="U37" s="111"/>
      <c r="V37" s="112"/>
      <c r="W37" s="112"/>
      <c r="X37" s="112"/>
      <c r="Y37" s="112"/>
    </row>
    <row r="38" spans="1:25" s="105" customFormat="1" ht="15.75">
      <c r="A38" s="87" t="s">
        <v>57</v>
      </c>
      <c r="B38" s="83" t="s">
        <v>138</v>
      </c>
      <c r="C38" s="84" t="s">
        <v>29</v>
      </c>
      <c r="D38" s="114">
        <v>2.4</v>
      </c>
      <c r="E38" s="85">
        <v>2200</v>
      </c>
      <c r="F38" s="85"/>
      <c r="G38" s="85">
        <f>ROUND(E38*D38,2)</f>
        <v>5280</v>
      </c>
      <c r="H38" s="100"/>
      <c r="I38" s="95">
        <f>G38</f>
        <v>5280</v>
      </c>
      <c r="J38" s="101"/>
      <c r="K38" s="101"/>
      <c r="L38" s="101"/>
      <c r="M38" s="101"/>
      <c r="N38" s="101"/>
      <c r="O38" s="115"/>
      <c r="P38" s="115"/>
      <c r="Q38" s="115"/>
      <c r="R38" s="102"/>
      <c r="S38" s="102"/>
      <c r="T38" s="111"/>
      <c r="U38" s="111" t="s">
        <v>17</v>
      </c>
      <c r="V38" s="112"/>
      <c r="W38" s="112"/>
      <c r="X38" s="112"/>
      <c r="Y38" s="112"/>
    </row>
    <row r="39" spans="1:25" s="105" customFormat="1" ht="15.75">
      <c r="A39" s="128" t="s">
        <v>58</v>
      </c>
      <c r="B39" s="124" t="s">
        <v>84</v>
      </c>
      <c r="C39" s="92" t="s">
        <v>29</v>
      </c>
      <c r="D39" s="129">
        <v>2.7</v>
      </c>
      <c r="E39" s="85"/>
      <c r="F39" s="86">
        <v>4700</v>
      </c>
      <c r="G39" s="86"/>
      <c r="H39" s="86">
        <f>F39*D39</f>
        <v>12690</v>
      </c>
      <c r="I39" s="130">
        <f>H39+G39</f>
        <v>12690</v>
      </c>
      <c r="J39" s="52"/>
      <c r="K39" s="101"/>
      <c r="L39" s="101"/>
      <c r="M39" s="101"/>
      <c r="N39" s="101"/>
      <c r="O39" s="115"/>
      <c r="P39" s="115"/>
      <c r="Q39" s="115"/>
      <c r="R39" s="102"/>
      <c r="S39" s="102"/>
      <c r="T39" s="111"/>
      <c r="U39" s="111"/>
      <c r="V39" s="112"/>
      <c r="W39" s="112"/>
      <c r="X39" s="112"/>
      <c r="Y39" s="112"/>
    </row>
    <row r="40" spans="1:25" s="105" customFormat="1" ht="16.5" thickBot="1">
      <c r="A40" s="96" t="s">
        <v>139</v>
      </c>
      <c r="B40" s="117" t="s">
        <v>140</v>
      </c>
      <c r="C40" s="97" t="s">
        <v>29</v>
      </c>
      <c r="D40" s="118">
        <f>7-D39</f>
        <v>4.3</v>
      </c>
      <c r="E40" s="119"/>
      <c r="F40" s="98">
        <v>500</v>
      </c>
      <c r="G40" s="113"/>
      <c r="H40" s="113">
        <f>F40*D40</f>
        <v>2150</v>
      </c>
      <c r="I40" s="120">
        <f>H40+G40</f>
        <v>2150</v>
      </c>
      <c r="J40" s="52"/>
      <c r="K40" s="101"/>
      <c r="L40" s="101"/>
      <c r="M40" s="101"/>
      <c r="N40" s="101"/>
      <c r="O40" s="115"/>
      <c r="P40" s="115"/>
      <c r="Q40" s="115"/>
      <c r="R40" s="102"/>
      <c r="S40" s="102"/>
      <c r="T40" s="111"/>
      <c r="U40" s="111"/>
      <c r="V40" s="112"/>
      <c r="W40" s="112"/>
      <c r="X40" s="112"/>
      <c r="Y40" s="112"/>
    </row>
    <row r="41" spans="1:21" ht="16.5" thickBot="1">
      <c r="A41" s="205" t="s">
        <v>22</v>
      </c>
      <c r="B41" s="205"/>
      <c r="C41" s="80"/>
      <c r="D41" s="37"/>
      <c r="E41" s="38"/>
      <c r="F41" s="38"/>
      <c r="G41" s="49">
        <f>SUM(G28:G40)</f>
        <v>14646</v>
      </c>
      <c r="H41" s="49">
        <f>SUM(H28:H40)</f>
        <v>24802</v>
      </c>
      <c r="I41" s="49">
        <f>SUM(I28:I40)</f>
        <v>39448</v>
      </c>
      <c r="J41" s="55"/>
      <c r="K41" s="33"/>
      <c r="L41" s="33"/>
      <c r="M41" s="33"/>
      <c r="N41" s="33"/>
      <c r="O41"/>
      <c r="P41"/>
      <c r="Q41"/>
      <c r="R41"/>
      <c r="S41"/>
      <c r="T41" s="34"/>
      <c r="U41" s="34" t="s">
        <v>23</v>
      </c>
    </row>
    <row r="42" spans="1:23" s="156" customFormat="1" ht="16.5" customHeight="1">
      <c r="A42" s="151"/>
      <c r="B42" s="150"/>
      <c r="C42" s="151"/>
      <c r="D42" s="150"/>
      <c r="E42" s="150"/>
      <c r="F42" s="150"/>
      <c r="G42" s="150"/>
      <c r="H42" s="150"/>
      <c r="I42" s="150"/>
      <c r="J42" s="60"/>
      <c r="K42" s="152"/>
      <c r="L42" s="152"/>
      <c r="M42" s="153"/>
      <c r="N42" s="153"/>
      <c r="O42" s="153"/>
      <c r="P42" s="153"/>
      <c r="Q42" s="153"/>
      <c r="R42" s="154"/>
      <c r="S42" s="154"/>
      <c r="T42" s="155"/>
      <c r="U42" s="155"/>
      <c r="V42" s="155"/>
      <c r="W42" s="155"/>
    </row>
    <row r="43" spans="1:25" s="105" customFormat="1" ht="15.75">
      <c r="A43" s="106">
        <v>3</v>
      </c>
      <c r="B43" s="48" t="s">
        <v>141</v>
      </c>
      <c r="C43" s="91"/>
      <c r="D43" s="35"/>
      <c r="E43" s="35"/>
      <c r="F43" s="35"/>
      <c r="G43" s="35"/>
      <c r="H43" s="35"/>
      <c r="I43" s="35"/>
      <c r="J43" s="101"/>
      <c r="K43" s="101"/>
      <c r="L43" s="101"/>
      <c r="M43" s="101"/>
      <c r="N43" s="101"/>
      <c r="O43" s="115"/>
      <c r="P43" s="115"/>
      <c r="Q43" s="115"/>
      <c r="R43" s="115"/>
      <c r="S43" s="115"/>
      <c r="T43" s="111"/>
      <c r="U43" s="111" t="s">
        <v>17</v>
      </c>
      <c r="V43" s="112"/>
      <c r="W43" s="112"/>
      <c r="X43" s="112"/>
      <c r="Y43" s="112"/>
    </row>
    <row r="44" spans="1:23" s="105" customFormat="1" ht="15.75">
      <c r="A44" s="50">
        <v>1</v>
      </c>
      <c r="B44" s="54" t="s">
        <v>164</v>
      </c>
      <c r="C44" s="51" t="s">
        <v>26</v>
      </c>
      <c r="D44" s="133">
        <v>2</v>
      </c>
      <c r="E44" s="140">
        <v>3150</v>
      </c>
      <c r="F44" s="108"/>
      <c r="G44" s="108">
        <f>ROUND(E44*D44,2)</f>
        <v>6300</v>
      </c>
      <c r="H44" s="109"/>
      <c r="I44" s="110">
        <f>G44</f>
        <v>6300</v>
      </c>
      <c r="J44" s="94"/>
      <c r="K44" s="101"/>
      <c r="L44" s="101"/>
      <c r="M44" s="115"/>
      <c r="N44" s="115"/>
      <c r="O44" s="115"/>
      <c r="P44" s="115"/>
      <c r="Q44" s="115"/>
      <c r="R44" s="103"/>
      <c r="S44" s="103"/>
      <c r="T44" s="104"/>
      <c r="U44" s="104"/>
      <c r="V44" s="104"/>
      <c r="W44" s="104"/>
    </row>
    <row r="45" spans="1:25" s="105" customFormat="1" ht="15.75">
      <c r="A45" s="170" t="s">
        <v>28</v>
      </c>
      <c r="B45" s="171" t="s">
        <v>101</v>
      </c>
      <c r="C45" s="172" t="s">
        <v>30</v>
      </c>
      <c r="D45" s="177">
        <v>32</v>
      </c>
      <c r="E45" s="175"/>
      <c r="F45" s="173">
        <v>970</v>
      </c>
      <c r="G45" s="173"/>
      <c r="H45" s="173">
        <f>F45*D45</f>
        <v>31040</v>
      </c>
      <c r="I45" s="176">
        <f>H45+G45</f>
        <v>31040</v>
      </c>
      <c r="J45" s="161"/>
      <c r="K45" s="101"/>
      <c r="L45" s="101"/>
      <c r="M45" s="101"/>
      <c r="N45" s="101"/>
      <c r="O45" s="115"/>
      <c r="P45" s="115"/>
      <c r="Q45" s="115"/>
      <c r="R45" s="115"/>
      <c r="S45" s="115"/>
      <c r="T45" s="111"/>
      <c r="U45" s="111"/>
      <c r="V45" s="112"/>
      <c r="W45" s="112"/>
      <c r="X45" s="112"/>
      <c r="Y45" s="112"/>
    </row>
    <row r="46" spans="1:23" s="105" customFormat="1" ht="15.75">
      <c r="A46" s="87" t="s">
        <v>18</v>
      </c>
      <c r="B46" s="83" t="s">
        <v>152</v>
      </c>
      <c r="C46" s="84" t="s">
        <v>20</v>
      </c>
      <c r="D46" s="99">
        <v>2</v>
      </c>
      <c r="E46" s="88">
        <v>2800</v>
      </c>
      <c r="F46" s="85"/>
      <c r="G46" s="85">
        <f>ROUND(E46*D46,2)</f>
        <v>5600</v>
      </c>
      <c r="H46" s="100"/>
      <c r="I46" s="95">
        <f>G46</f>
        <v>5600</v>
      </c>
      <c r="J46" s="94"/>
      <c r="K46" s="101"/>
      <c r="L46" s="101"/>
      <c r="M46" s="115"/>
      <c r="N46" s="115"/>
      <c r="O46" s="115"/>
      <c r="P46" s="115"/>
      <c r="Q46" s="115"/>
      <c r="R46" s="103"/>
      <c r="S46" s="103"/>
      <c r="T46" s="104"/>
      <c r="U46" s="104"/>
      <c r="V46" s="104"/>
      <c r="W46" s="104"/>
    </row>
    <row r="47" spans="1:25" s="105" customFormat="1" ht="15.75">
      <c r="A47" s="128" t="s">
        <v>48</v>
      </c>
      <c r="B47" s="124" t="s">
        <v>142</v>
      </c>
      <c r="C47" s="92" t="s">
        <v>124</v>
      </c>
      <c r="D47" s="129">
        <v>2</v>
      </c>
      <c r="E47" s="85"/>
      <c r="F47" s="86">
        <v>8000</v>
      </c>
      <c r="G47" s="86"/>
      <c r="H47" s="86">
        <f>F47*D47</f>
        <v>16000</v>
      </c>
      <c r="I47" s="130">
        <f>H47+G47</f>
        <v>16000</v>
      </c>
      <c r="J47" s="52"/>
      <c r="K47" s="101"/>
      <c r="L47" s="101"/>
      <c r="M47" s="101"/>
      <c r="N47" s="101"/>
      <c r="O47" s="115"/>
      <c r="P47" s="115"/>
      <c r="Q47" s="115"/>
      <c r="R47" s="115"/>
      <c r="S47" s="115"/>
      <c r="T47" s="111"/>
      <c r="U47" s="111"/>
      <c r="V47" s="112"/>
      <c r="W47" s="112"/>
      <c r="X47" s="112"/>
      <c r="Y47" s="112"/>
    </row>
    <row r="48" spans="1:25" s="105" customFormat="1" ht="15.75">
      <c r="A48" s="87" t="s">
        <v>42</v>
      </c>
      <c r="B48" s="83" t="s">
        <v>85</v>
      </c>
      <c r="C48" s="84" t="s">
        <v>20</v>
      </c>
      <c r="D48" s="114">
        <v>2</v>
      </c>
      <c r="E48" s="85">
        <v>360</v>
      </c>
      <c r="F48" s="85"/>
      <c r="G48" s="85">
        <f>ROUND(E48*D48,2)</f>
        <v>720</v>
      </c>
      <c r="H48" s="100"/>
      <c r="I48" s="95">
        <f>G48</f>
        <v>720</v>
      </c>
      <c r="J48" s="52"/>
      <c r="K48" s="101"/>
      <c r="L48" s="101"/>
      <c r="M48" s="101"/>
      <c r="N48" s="101"/>
      <c r="O48" s="115"/>
      <c r="P48" s="115"/>
      <c r="Q48" s="115"/>
      <c r="R48" s="115"/>
      <c r="S48" s="115"/>
      <c r="T48" s="111"/>
      <c r="U48" s="111"/>
      <c r="V48" s="112"/>
      <c r="W48" s="112"/>
      <c r="X48" s="112"/>
      <c r="Y48" s="112"/>
    </row>
    <row r="49" spans="1:23" s="53" customFormat="1" ht="15.75">
      <c r="A49" s="128" t="s">
        <v>43</v>
      </c>
      <c r="B49" s="124" t="s">
        <v>103</v>
      </c>
      <c r="C49" s="92" t="s">
        <v>19</v>
      </c>
      <c r="D49" s="129">
        <v>0.5</v>
      </c>
      <c r="E49" s="85"/>
      <c r="F49" s="86">
        <v>5500</v>
      </c>
      <c r="G49" s="86"/>
      <c r="H49" s="86">
        <f>F49*D49</f>
        <v>2750</v>
      </c>
      <c r="I49" s="130">
        <f>H49+G49</f>
        <v>2750</v>
      </c>
      <c r="J49" s="94"/>
      <c r="K49" s="52"/>
      <c r="L49" s="52"/>
      <c r="M49" s="144"/>
      <c r="N49" s="144"/>
      <c r="O49" s="144"/>
      <c r="P49" s="144"/>
      <c r="Q49" s="144"/>
      <c r="R49" s="78"/>
      <c r="S49" s="78"/>
      <c r="T49" s="79"/>
      <c r="U49" s="79"/>
      <c r="V49" s="79"/>
      <c r="W49" s="79"/>
    </row>
    <row r="50" spans="1:23" s="105" customFormat="1" ht="15.75">
      <c r="A50" s="87" t="s">
        <v>49</v>
      </c>
      <c r="B50" s="83" t="s">
        <v>86</v>
      </c>
      <c r="C50" s="84" t="s">
        <v>20</v>
      </c>
      <c r="D50" s="114">
        <v>4</v>
      </c>
      <c r="E50" s="85">
        <v>220</v>
      </c>
      <c r="F50" s="85"/>
      <c r="G50" s="85">
        <f>ROUND(E50*D50,2)</f>
        <v>880</v>
      </c>
      <c r="H50" s="100"/>
      <c r="I50" s="95">
        <f>G50</f>
        <v>880</v>
      </c>
      <c r="J50" s="101"/>
      <c r="K50" s="101"/>
      <c r="L50" s="101"/>
      <c r="M50" s="115"/>
      <c r="N50" s="115"/>
      <c r="O50" s="115"/>
      <c r="P50" s="115"/>
      <c r="Q50" s="115"/>
      <c r="R50" s="135"/>
      <c r="S50" s="135"/>
      <c r="T50" s="136"/>
      <c r="U50" s="136"/>
      <c r="V50" s="136"/>
      <c r="W50" s="136"/>
    </row>
    <row r="51" spans="1:23" s="53" customFormat="1" ht="15.75">
      <c r="A51" s="87" t="s">
        <v>52</v>
      </c>
      <c r="B51" s="83" t="s">
        <v>89</v>
      </c>
      <c r="C51" s="84" t="s">
        <v>20</v>
      </c>
      <c r="D51" s="114">
        <v>4</v>
      </c>
      <c r="E51" s="85">
        <v>280</v>
      </c>
      <c r="F51" s="85"/>
      <c r="G51" s="85">
        <f>ROUND(E51*D51,2)</f>
        <v>1120</v>
      </c>
      <c r="H51" s="100"/>
      <c r="I51" s="95">
        <f>G51</f>
        <v>1120</v>
      </c>
      <c r="J51" s="94"/>
      <c r="K51" s="52"/>
      <c r="L51" s="52"/>
      <c r="M51" s="144"/>
      <c r="N51" s="144"/>
      <c r="O51" s="144"/>
      <c r="P51" s="144"/>
      <c r="Q51" s="144"/>
      <c r="R51" s="78"/>
      <c r="S51" s="78"/>
      <c r="T51" s="79"/>
      <c r="U51" s="79"/>
      <c r="V51" s="79"/>
      <c r="W51" s="79"/>
    </row>
    <row r="52" spans="1:25" s="105" customFormat="1" ht="15.75">
      <c r="A52" s="87" t="s">
        <v>57</v>
      </c>
      <c r="B52" s="83" t="s">
        <v>96</v>
      </c>
      <c r="C52" s="84" t="s">
        <v>20</v>
      </c>
      <c r="D52" s="114">
        <v>4</v>
      </c>
      <c r="E52" s="85">
        <v>350</v>
      </c>
      <c r="F52" s="85"/>
      <c r="G52" s="85">
        <f>ROUND(E52*D52,2)</f>
        <v>1400</v>
      </c>
      <c r="H52" s="100"/>
      <c r="I52" s="95">
        <f>G52</f>
        <v>1400</v>
      </c>
      <c r="J52" s="52"/>
      <c r="K52" s="101"/>
      <c r="L52" s="101"/>
      <c r="M52" s="101"/>
      <c r="N52" s="101"/>
      <c r="O52" s="115"/>
      <c r="P52" s="115"/>
      <c r="Q52" s="115"/>
      <c r="R52" s="115"/>
      <c r="S52" s="115"/>
      <c r="T52" s="111"/>
      <c r="U52" s="111"/>
      <c r="V52" s="112"/>
      <c r="W52" s="112"/>
      <c r="X52" s="112"/>
      <c r="Y52" s="112"/>
    </row>
    <row r="53" spans="1:25" s="105" customFormat="1" ht="15.75">
      <c r="A53" s="128" t="s">
        <v>58</v>
      </c>
      <c r="B53" s="124" t="s">
        <v>104</v>
      </c>
      <c r="C53" s="92" t="s">
        <v>19</v>
      </c>
      <c r="D53" s="129">
        <v>1.2</v>
      </c>
      <c r="E53" s="85"/>
      <c r="F53" s="86">
        <v>2680</v>
      </c>
      <c r="G53" s="86"/>
      <c r="H53" s="86">
        <f>F53*D53</f>
        <v>3216</v>
      </c>
      <c r="I53" s="130">
        <f>H53+G53</f>
        <v>3216</v>
      </c>
      <c r="J53" s="52"/>
      <c r="K53" s="101"/>
      <c r="L53" s="101"/>
      <c r="M53" s="101"/>
      <c r="N53" s="101"/>
      <c r="O53" s="115"/>
      <c r="P53" s="115"/>
      <c r="Q53" s="115"/>
      <c r="R53" s="115"/>
      <c r="S53" s="115"/>
      <c r="T53" s="111"/>
      <c r="U53" s="111"/>
      <c r="V53" s="112"/>
      <c r="W53" s="112"/>
      <c r="X53" s="112"/>
      <c r="Y53" s="112"/>
    </row>
    <row r="54" spans="1:23" s="105" customFormat="1" ht="15.75">
      <c r="A54" s="87" t="s">
        <v>59</v>
      </c>
      <c r="B54" s="83" t="s">
        <v>87</v>
      </c>
      <c r="C54" s="84" t="s">
        <v>20</v>
      </c>
      <c r="D54" s="114">
        <v>2</v>
      </c>
      <c r="E54" s="85">
        <v>160</v>
      </c>
      <c r="F54" s="85"/>
      <c r="G54" s="85">
        <f>ROUND(E54*D54,2)</f>
        <v>320</v>
      </c>
      <c r="H54" s="100"/>
      <c r="I54" s="95">
        <f>G54</f>
        <v>320</v>
      </c>
      <c r="J54" s="94"/>
      <c r="K54" s="101"/>
      <c r="L54" s="101"/>
      <c r="M54" s="115"/>
      <c r="N54" s="115"/>
      <c r="O54" s="115"/>
      <c r="P54" s="115"/>
      <c r="Q54" s="115"/>
      <c r="R54" s="103"/>
      <c r="S54" s="103"/>
      <c r="T54" s="104"/>
      <c r="U54" s="104"/>
      <c r="V54" s="104"/>
      <c r="W54" s="104"/>
    </row>
    <row r="55" spans="1:25" s="105" customFormat="1" ht="15.75">
      <c r="A55" s="87" t="s">
        <v>68</v>
      </c>
      <c r="B55" s="83" t="s">
        <v>88</v>
      </c>
      <c r="C55" s="84" t="s">
        <v>20</v>
      </c>
      <c r="D55" s="114">
        <v>4</v>
      </c>
      <c r="E55" s="85">
        <v>180</v>
      </c>
      <c r="F55" s="85"/>
      <c r="G55" s="85">
        <f>ROUND(E55*D55,2)</f>
        <v>720</v>
      </c>
      <c r="H55" s="100"/>
      <c r="I55" s="95">
        <f>G55</f>
        <v>720</v>
      </c>
      <c r="J55" s="52"/>
      <c r="K55" s="101"/>
      <c r="L55" s="101"/>
      <c r="M55" s="101"/>
      <c r="N55" s="101"/>
      <c r="O55" s="115"/>
      <c r="P55" s="115"/>
      <c r="Q55" s="115"/>
      <c r="R55" s="115"/>
      <c r="S55" s="115"/>
      <c r="T55" s="111"/>
      <c r="U55" s="111"/>
      <c r="V55" s="112"/>
      <c r="W55" s="112"/>
      <c r="X55" s="112"/>
      <c r="Y55" s="112"/>
    </row>
    <row r="56" spans="1:25" s="105" customFormat="1" ht="15.75">
      <c r="A56" s="87" t="s">
        <v>107</v>
      </c>
      <c r="B56" s="83" t="s">
        <v>92</v>
      </c>
      <c r="C56" s="84" t="s">
        <v>20</v>
      </c>
      <c r="D56" s="114">
        <v>44</v>
      </c>
      <c r="E56" s="85">
        <v>220</v>
      </c>
      <c r="F56" s="85"/>
      <c r="G56" s="85">
        <f>ROUND(E56*D56,2)</f>
        <v>9680</v>
      </c>
      <c r="H56" s="100"/>
      <c r="I56" s="95">
        <f>G56</f>
        <v>9680</v>
      </c>
      <c r="J56" s="52"/>
      <c r="K56" s="101"/>
      <c r="L56" s="101"/>
      <c r="M56" s="101"/>
      <c r="N56" s="101"/>
      <c r="O56" s="115"/>
      <c r="P56" s="115"/>
      <c r="Q56" s="115"/>
      <c r="R56" s="102"/>
      <c r="S56" s="102"/>
      <c r="T56" s="111"/>
      <c r="U56" s="111"/>
      <c r="V56" s="112"/>
      <c r="W56" s="112"/>
      <c r="X56" s="112"/>
      <c r="Y56" s="112"/>
    </row>
    <row r="57" spans="1:23" s="105" customFormat="1" ht="15.75">
      <c r="A57" s="128" t="s">
        <v>69</v>
      </c>
      <c r="B57" s="124" t="s">
        <v>105</v>
      </c>
      <c r="C57" s="92" t="s">
        <v>19</v>
      </c>
      <c r="D57" s="129">
        <v>1.8</v>
      </c>
      <c r="E57" s="85"/>
      <c r="F57" s="86">
        <v>2310</v>
      </c>
      <c r="G57" s="86"/>
      <c r="H57" s="86">
        <f>F57*D57</f>
        <v>4158</v>
      </c>
      <c r="I57" s="130">
        <f>H57+G57</f>
        <v>4158</v>
      </c>
      <c r="J57" s="94"/>
      <c r="K57" s="101"/>
      <c r="L57" s="101"/>
      <c r="M57" s="115"/>
      <c r="N57" s="115"/>
      <c r="O57" s="115"/>
      <c r="P57" s="115"/>
      <c r="Q57" s="115"/>
      <c r="R57" s="103"/>
      <c r="S57" s="103"/>
      <c r="T57" s="104"/>
      <c r="U57" s="104"/>
      <c r="V57" s="104"/>
      <c r="W57" s="104"/>
    </row>
    <row r="58" spans="1:25" s="105" customFormat="1" ht="15.75">
      <c r="A58" s="87" t="s">
        <v>70</v>
      </c>
      <c r="B58" s="83" t="s">
        <v>93</v>
      </c>
      <c r="C58" s="84" t="s">
        <v>20</v>
      </c>
      <c r="D58" s="99">
        <v>2</v>
      </c>
      <c r="E58" s="88">
        <v>2200</v>
      </c>
      <c r="F58" s="85"/>
      <c r="G58" s="85">
        <f>ROUND(E58*D58,2)</f>
        <v>4400</v>
      </c>
      <c r="H58" s="100"/>
      <c r="I58" s="95">
        <f>G58</f>
        <v>4400</v>
      </c>
      <c r="J58" s="52"/>
      <c r="K58" s="101"/>
      <c r="L58" s="101"/>
      <c r="M58" s="101"/>
      <c r="N58" s="101"/>
      <c r="O58" s="115"/>
      <c r="P58" s="115"/>
      <c r="Q58" s="115"/>
      <c r="R58" s="115"/>
      <c r="S58" s="115"/>
      <c r="T58" s="111"/>
      <c r="U58" s="111"/>
      <c r="V58" s="112"/>
      <c r="W58" s="112"/>
      <c r="X58" s="112"/>
      <c r="Y58" s="112"/>
    </row>
    <row r="59" spans="1:25" ht="15.75">
      <c r="A59" s="87" t="s">
        <v>81</v>
      </c>
      <c r="B59" s="83" t="s">
        <v>94</v>
      </c>
      <c r="C59" s="84" t="s">
        <v>20</v>
      </c>
      <c r="D59" s="99">
        <v>2</v>
      </c>
      <c r="E59" s="88">
        <v>1600</v>
      </c>
      <c r="F59" s="85"/>
      <c r="G59" s="85">
        <f>ROUND(E59*D59,2)</f>
        <v>3200</v>
      </c>
      <c r="H59" s="100"/>
      <c r="I59" s="95">
        <f>G59</f>
        <v>3200</v>
      </c>
      <c r="J59" s="60"/>
      <c r="K59" s="33"/>
      <c r="L59" s="33"/>
      <c r="M59"/>
      <c r="N59"/>
      <c r="O59"/>
      <c r="P59"/>
      <c r="Q59"/>
      <c r="R59" s="77"/>
      <c r="S59" s="77"/>
      <c r="T59" s="75"/>
      <c r="U59" s="75"/>
      <c r="V59" s="75"/>
      <c r="W59" s="75"/>
      <c r="X59" s="5"/>
      <c r="Y59" s="5"/>
    </row>
    <row r="60" spans="1:21" ht="15.75">
      <c r="A60" s="87" t="s">
        <v>165</v>
      </c>
      <c r="B60" s="83" t="s">
        <v>95</v>
      </c>
      <c r="C60" s="84" t="s">
        <v>20</v>
      </c>
      <c r="D60" s="99">
        <v>2</v>
      </c>
      <c r="E60" s="88">
        <v>1950</v>
      </c>
      <c r="F60" s="85"/>
      <c r="G60" s="85">
        <f>ROUND(E60*D60,2)</f>
        <v>3900</v>
      </c>
      <c r="H60" s="100"/>
      <c r="I60" s="95">
        <f>G60</f>
        <v>3900</v>
      </c>
      <c r="J60" s="33"/>
      <c r="K60" s="33"/>
      <c r="L60" s="33"/>
      <c r="M60" s="33"/>
      <c r="N60" s="33"/>
      <c r="O60"/>
      <c r="P60"/>
      <c r="Q60"/>
      <c r="R60"/>
      <c r="S60"/>
      <c r="T60" s="34"/>
      <c r="U60" s="34" t="s">
        <v>14</v>
      </c>
    </row>
    <row r="61" spans="1:21" ht="15.75">
      <c r="A61" s="170" t="s">
        <v>166</v>
      </c>
      <c r="B61" s="171" t="s">
        <v>102</v>
      </c>
      <c r="C61" s="172" t="s">
        <v>30</v>
      </c>
      <c r="D61" s="177">
        <v>20</v>
      </c>
      <c r="E61" s="175"/>
      <c r="F61" s="173">
        <v>1010</v>
      </c>
      <c r="G61" s="173"/>
      <c r="H61" s="173">
        <f>F61*D61</f>
        <v>20200</v>
      </c>
      <c r="I61" s="176">
        <f>H61+G61</f>
        <v>20200</v>
      </c>
      <c r="J61" s="162"/>
      <c r="K61" s="33"/>
      <c r="L61" s="33"/>
      <c r="M61" s="33"/>
      <c r="N61" s="33"/>
      <c r="O61"/>
      <c r="P61"/>
      <c r="Q61"/>
      <c r="R61"/>
      <c r="S61"/>
      <c r="T61" s="34"/>
      <c r="U61" s="34"/>
    </row>
    <row r="62" spans="1:25" s="105" customFormat="1" ht="15.75" customHeight="1">
      <c r="A62" s="87" t="s">
        <v>112</v>
      </c>
      <c r="B62" s="83" t="s">
        <v>153</v>
      </c>
      <c r="C62" s="84" t="s">
        <v>30</v>
      </c>
      <c r="D62" s="99">
        <f>9.7*4</f>
        <v>38.8</v>
      </c>
      <c r="E62" s="88">
        <v>140</v>
      </c>
      <c r="F62" s="85"/>
      <c r="G62" s="85">
        <f>ROUND(E62*D62,2)</f>
        <v>5432</v>
      </c>
      <c r="H62" s="100"/>
      <c r="I62" s="95">
        <f>G62</f>
        <v>5432</v>
      </c>
      <c r="J62" s="137"/>
      <c r="K62" s="138"/>
      <c r="L62" s="101"/>
      <c r="M62" s="101"/>
      <c r="N62" s="101"/>
      <c r="O62" s="139"/>
      <c r="P62" s="138"/>
      <c r="Q62" s="115"/>
      <c r="R62" s="115"/>
      <c r="S62" s="115"/>
      <c r="T62" s="111"/>
      <c r="U62" s="111"/>
      <c r="V62" s="112"/>
      <c r="W62" s="112"/>
      <c r="X62" s="112"/>
      <c r="Y62" s="112"/>
    </row>
    <row r="63" spans="1:25" s="105" customFormat="1" ht="17.25" customHeight="1">
      <c r="A63" s="128" t="s">
        <v>113</v>
      </c>
      <c r="B63" s="124" t="s">
        <v>116</v>
      </c>
      <c r="C63" s="92" t="s">
        <v>30</v>
      </c>
      <c r="D63" s="129">
        <v>16</v>
      </c>
      <c r="E63" s="85"/>
      <c r="F63" s="86">
        <v>130</v>
      </c>
      <c r="G63" s="86"/>
      <c r="H63" s="86">
        <f>F63*D63</f>
        <v>2080</v>
      </c>
      <c r="I63" s="130">
        <f>H63+G63</f>
        <v>2080</v>
      </c>
      <c r="J63" s="134"/>
      <c r="K63" s="138"/>
      <c r="L63" s="101"/>
      <c r="M63" s="101"/>
      <c r="N63" s="101"/>
      <c r="O63" s="139"/>
      <c r="P63" s="138"/>
      <c r="Q63" s="115"/>
      <c r="R63" s="115"/>
      <c r="S63" s="115"/>
      <c r="T63" s="111"/>
      <c r="U63" s="111"/>
      <c r="V63" s="112"/>
      <c r="W63" s="112"/>
      <c r="X63" s="112"/>
      <c r="Y63" s="112"/>
    </row>
    <row r="64" spans="1:25" s="105" customFormat="1" ht="15" customHeight="1">
      <c r="A64" s="128" t="s">
        <v>123</v>
      </c>
      <c r="B64" s="124" t="s">
        <v>154</v>
      </c>
      <c r="C64" s="92" t="s">
        <v>30</v>
      </c>
      <c r="D64" s="129">
        <v>40</v>
      </c>
      <c r="E64" s="85"/>
      <c r="F64" s="86">
        <v>155</v>
      </c>
      <c r="G64" s="86"/>
      <c r="H64" s="86">
        <f>F64*D64</f>
        <v>6200</v>
      </c>
      <c r="I64" s="130">
        <f>H64+G64</f>
        <v>6200</v>
      </c>
      <c r="J64" s="52"/>
      <c r="K64" s="101"/>
      <c r="L64" s="101"/>
      <c r="M64" s="101"/>
      <c r="N64" s="101"/>
      <c r="O64" s="115"/>
      <c r="P64" s="115"/>
      <c r="Q64" s="115"/>
      <c r="R64" s="115"/>
      <c r="S64" s="115"/>
      <c r="T64" s="111"/>
      <c r="U64" s="111"/>
      <c r="V64" s="112"/>
      <c r="W64" s="112"/>
      <c r="X64" s="112"/>
      <c r="Y64" s="112"/>
    </row>
    <row r="65" spans="1:25" s="105" customFormat="1" ht="15" customHeight="1" thickBot="1">
      <c r="A65" s="96" t="s">
        <v>167</v>
      </c>
      <c r="B65" s="117" t="s">
        <v>106</v>
      </c>
      <c r="C65" s="97" t="s">
        <v>20</v>
      </c>
      <c r="D65" s="118">
        <v>1</v>
      </c>
      <c r="E65" s="119"/>
      <c r="F65" s="98">
        <v>2500</v>
      </c>
      <c r="G65" s="113"/>
      <c r="H65" s="113">
        <f>F65*D65</f>
        <v>2500</v>
      </c>
      <c r="I65" s="120">
        <f>H65+G65</f>
        <v>2500</v>
      </c>
      <c r="J65" s="52"/>
      <c r="K65" s="101"/>
      <c r="L65" s="101"/>
      <c r="M65" s="101"/>
      <c r="N65" s="101"/>
      <c r="O65" s="115"/>
      <c r="P65" s="115"/>
      <c r="Q65" s="115"/>
      <c r="R65" s="115"/>
      <c r="S65" s="115"/>
      <c r="T65" s="111"/>
      <c r="U65" s="111"/>
      <c r="V65" s="112"/>
      <c r="W65" s="112"/>
      <c r="X65" s="112"/>
      <c r="Y65" s="112"/>
    </row>
    <row r="66" spans="1:25" s="105" customFormat="1" ht="16.5" thickBot="1">
      <c r="A66" s="205" t="s">
        <v>22</v>
      </c>
      <c r="B66" s="205"/>
      <c r="C66" s="80"/>
      <c r="D66" s="37"/>
      <c r="E66" s="38"/>
      <c r="F66" s="38"/>
      <c r="G66" s="49">
        <f>SUM(G44:G65)</f>
        <v>43672</v>
      </c>
      <c r="H66" s="49">
        <f>SUM(H44:H65)</f>
        <v>88144</v>
      </c>
      <c r="I66" s="49">
        <f>SUM(I44:I65)</f>
        <v>131816</v>
      </c>
      <c r="J66" s="52"/>
      <c r="K66" s="101"/>
      <c r="L66" s="101"/>
      <c r="M66" s="101"/>
      <c r="N66" s="101"/>
      <c r="O66" s="115"/>
      <c r="P66" s="115"/>
      <c r="Q66" s="115"/>
      <c r="R66" s="115"/>
      <c r="S66" s="115"/>
      <c r="T66" s="111"/>
      <c r="U66" s="111"/>
      <c r="V66" s="112"/>
      <c r="W66" s="112"/>
      <c r="X66" s="112"/>
      <c r="Y66" s="112"/>
    </row>
    <row r="67" spans="1:25" s="105" customFormat="1" ht="15.75">
      <c r="A67" s="26"/>
      <c r="B67" s="26"/>
      <c r="C67" s="26"/>
      <c r="D67" s="27"/>
      <c r="E67" s="28"/>
      <c r="F67" s="29"/>
      <c r="G67" s="30"/>
      <c r="H67" s="31"/>
      <c r="I67" s="32"/>
      <c r="J67" s="52"/>
      <c r="K67" s="101"/>
      <c r="L67" s="101"/>
      <c r="M67" s="101"/>
      <c r="N67" s="101"/>
      <c r="O67" s="115"/>
      <c r="P67" s="115"/>
      <c r="Q67" s="115"/>
      <c r="R67" s="115"/>
      <c r="S67" s="115"/>
      <c r="T67" s="111"/>
      <c r="U67" s="111"/>
      <c r="V67" s="112"/>
      <c r="W67" s="112"/>
      <c r="X67" s="112"/>
      <c r="Y67" s="112"/>
    </row>
    <row r="68" spans="1:25" s="105" customFormat="1" ht="15.75">
      <c r="A68" s="106">
        <v>4</v>
      </c>
      <c r="B68" s="48" t="s">
        <v>157</v>
      </c>
      <c r="C68" s="91"/>
      <c r="D68" s="35"/>
      <c r="E68" s="35"/>
      <c r="F68" s="35"/>
      <c r="G68" s="35"/>
      <c r="H68" s="35"/>
      <c r="I68" s="35"/>
      <c r="J68" s="101"/>
      <c r="K68" s="101"/>
      <c r="L68" s="101"/>
      <c r="M68" s="101"/>
      <c r="N68" s="101"/>
      <c r="O68" s="115"/>
      <c r="P68" s="115"/>
      <c r="Q68" s="115"/>
      <c r="R68" s="115"/>
      <c r="S68" s="115"/>
      <c r="T68" s="111"/>
      <c r="U68" s="111" t="s">
        <v>17</v>
      </c>
      <c r="V68" s="112"/>
      <c r="W68" s="112"/>
      <c r="X68" s="112"/>
      <c r="Y68" s="112"/>
    </row>
    <row r="69" spans="1:25" s="105" customFormat="1" ht="31.5">
      <c r="A69" s="121" t="s">
        <v>16</v>
      </c>
      <c r="B69" s="54" t="s">
        <v>155</v>
      </c>
      <c r="C69" s="51" t="s">
        <v>19</v>
      </c>
      <c r="D69" s="133">
        <v>28.7</v>
      </c>
      <c r="E69" s="108">
        <v>800</v>
      </c>
      <c r="F69" s="108"/>
      <c r="G69" s="108">
        <f>ROUND(E69*D69,2)</f>
        <v>22960</v>
      </c>
      <c r="H69" s="109"/>
      <c r="I69" s="110">
        <f>G69</f>
        <v>22960</v>
      </c>
      <c r="J69" s="52"/>
      <c r="K69" s="101"/>
      <c r="L69" s="101"/>
      <c r="M69" s="101"/>
      <c r="N69" s="101"/>
      <c r="O69" s="115"/>
      <c r="P69" s="115"/>
      <c r="Q69" s="115"/>
      <c r="R69" s="115"/>
      <c r="S69" s="115"/>
      <c r="T69" s="111"/>
      <c r="U69" s="111"/>
      <c r="V69" s="112"/>
      <c r="W69" s="112"/>
      <c r="X69" s="112"/>
      <c r="Y69" s="112"/>
    </row>
    <row r="70" spans="1:25" s="105" customFormat="1" ht="31.5" customHeight="1">
      <c r="A70" s="107" t="s">
        <v>18</v>
      </c>
      <c r="B70" s="83" t="s">
        <v>156</v>
      </c>
      <c r="C70" s="84" t="s">
        <v>19</v>
      </c>
      <c r="D70" s="99">
        <v>31.2</v>
      </c>
      <c r="E70" s="85">
        <v>800</v>
      </c>
      <c r="F70" s="85"/>
      <c r="G70" s="85">
        <f>ROUND(E70*D70,2)</f>
        <v>24960</v>
      </c>
      <c r="H70" s="100"/>
      <c r="I70" s="95">
        <f>G70</f>
        <v>24960</v>
      </c>
      <c r="J70" s="101"/>
      <c r="K70" s="101"/>
      <c r="L70" s="101"/>
      <c r="M70" s="101"/>
      <c r="N70" s="101"/>
      <c r="O70" s="115"/>
      <c r="P70" s="115"/>
      <c r="Q70" s="115"/>
      <c r="R70" s="115"/>
      <c r="S70" s="115"/>
      <c r="T70" s="111"/>
      <c r="U70" s="111" t="s">
        <v>17</v>
      </c>
      <c r="V70" s="112"/>
      <c r="W70" s="112"/>
      <c r="X70" s="112"/>
      <c r="Y70" s="112"/>
    </row>
    <row r="71" spans="1:25" s="105" customFormat="1" ht="15.75">
      <c r="A71" s="128" t="s">
        <v>48</v>
      </c>
      <c r="B71" s="124" t="s">
        <v>72</v>
      </c>
      <c r="C71" s="192" t="s">
        <v>19</v>
      </c>
      <c r="D71" s="141">
        <v>66</v>
      </c>
      <c r="E71" s="88"/>
      <c r="F71" s="141">
        <v>850</v>
      </c>
      <c r="G71" s="86"/>
      <c r="H71" s="86">
        <f aca="true" t="shared" si="0" ref="H71:H78">ROUND(F71*D71,2)</f>
        <v>56100</v>
      </c>
      <c r="I71" s="130">
        <f aca="true" t="shared" si="1" ref="I71:I78">H71</f>
        <v>56100</v>
      </c>
      <c r="J71" s="138"/>
      <c r="K71" s="101"/>
      <c r="L71" s="101"/>
      <c r="M71" s="101"/>
      <c r="N71" s="101"/>
      <c r="O71" s="115"/>
      <c r="P71" s="115"/>
      <c r="Q71" s="115"/>
      <c r="R71" s="115"/>
      <c r="S71" s="115"/>
      <c r="T71" s="111"/>
      <c r="U71" s="111" t="s">
        <v>17</v>
      </c>
      <c r="V71" s="112"/>
      <c r="W71" s="112"/>
      <c r="X71" s="112"/>
      <c r="Y71" s="112"/>
    </row>
    <row r="72" spans="1:25" s="105" customFormat="1" ht="15.75">
      <c r="A72" s="128" t="s">
        <v>60</v>
      </c>
      <c r="B72" s="124" t="s">
        <v>77</v>
      </c>
      <c r="C72" s="92" t="s">
        <v>26</v>
      </c>
      <c r="D72" s="141">
        <v>39</v>
      </c>
      <c r="E72" s="88"/>
      <c r="F72" s="141">
        <v>170</v>
      </c>
      <c r="G72" s="86"/>
      <c r="H72" s="86">
        <f t="shared" si="0"/>
        <v>6630</v>
      </c>
      <c r="I72" s="130">
        <f t="shared" si="1"/>
        <v>6630</v>
      </c>
      <c r="J72" s="101"/>
      <c r="K72" s="101"/>
      <c r="L72" s="101"/>
      <c r="M72" s="101"/>
      <c r="N72" s="101"/>
      <c r="O72" s="115"/>
      <c r="P72" s="115"/>
      <c r="Q72" s="115"/>
      <c r="R72" s="115"/>
      <c r="S72" s="115"/>
      <c r="T72" s="111"/>
      <c r="U72" s="111" t="s">
        <v>17</v>
      </c>
      <c r="V72" s="112"/>
      <c r="W72" s="112"/>
      <c r="X72" s="112"/>
      <c r="Y72" s="112"/>
    </row>
    <row r="73" spans="1:23" s="105" customFormat="1" ht="15.75">
      <c r="A73" s="128" t="s">
        <v>61</v>
      </c>
      <c r="B73" s="124" t="s">
        <v>51</v>
      </c>
      <c r="C73" s="92" t="s">
        <v>26</v>
      </c>
      <c r="D73" s="86">
        <v>9</v>
      </c>
      <c r="E73" s="85"/>
      <c r="F73" s="86">
        <v>105</v>
      </c>
      <c r="G73" s="85"/>
      <c r="H73" s="86">
        <f t="shared" si="0"/>
        <v>945</v>
      </c>
      <c r="I73" s="130">
        <f t="shared" si="1"/>
        <v>945</v>
      </c>
      <c r="J73" s="101"/>
      <c r="K73" s="101"/>
      <c r="L73" s="101"/>
      <c r="M73" s="115"/>
      <c r="N73" s="115"/>
      <c r="O73" s="115"/>
      <c r="P73" s="115"/>
      <c r="Q73" s="115"/>
      <c r="R73" s="135"/>
      <c r="S73" s="135"/>
      <c r="T73" s="136"/>
      <c r="U73" s="136"/>
      <c r="V73" s="136"/>
      <c r="W73" s="136"/>
    </row>
    <row r="74" spans="1:25" s="105" customFormat="1" ht="15.75">
      <c r="A74" s="128" t="s">
        <v>65</v>
      </c>
      <c r="B74" s="124" t="s">
        <v>32</v>
      </c>
      <c r="C74" s="92" t="s">
        <v>26</v>
      </c>
      <c r="D74" s="141">
        <v>2</v>
      </c>
      <c r="E74" s="88"/>
      <c r="F74" s="141">
        <v>240</v>
      </c>
      <c r="G74" s="86"/>
      <c r="H74" s="86">
        <f t="shared" si="0"/>
        <v>480</v>
      </c>
      <c r="I74" s="130">
        <f t="shared" si="1"/>
        <v>480</v>
      </c>
      <c r="J74" s="101"/>
      <c r="K74" s="101"/>
      <c r="L74" s="101"/>
      <c r="M74" s="101"/>
      <c r="N74" s="101"/>
      <c r="O74" s="115"/>
      <c r="P74" s="115"/>
      <c r="Q74" s="115"/>
      <c r="R74" s="115"/>
      <c r="S74" s="115"/>
      <c r="T74" s="111"/>
      <c r="U74" s="111" t="s">
        <v>17</v>
      </c>
      <c r="V74" s="112"/>
      <c r="W74" s="112"/>
      <c r="X74" s="112"/>
      <c r="Y74" s="112"/>
    </row>
    <row r="75" spans="1:25" s="105" customFormat="1" ht="15.75">
      <c r="A75" s="128" t="s">
        <v>73</v>
      </c>
      <c r="B75" s="124" t="s">
        <v>64</v>
      </c>
      <c r="C75" s="92" t="s">
        <v>26</v>
      </c>
      <c r="D75" s="141">
        <v>12</v>
      </c>
      <c r="E75" s="88"/>
      <c r="F75" s="141">
        <v>125</v>
      </c>
      <c r="G75" s="86"/>
      <c r="H75" s="86">
        <f t="shared" si="0"/>
        <v>1500</v>
      </c>
      <c r="I75" s="130">
        <f t="shared" si="1"/>
        <v>1500</v>
      </c>
      <c r="J75" s="101"/>
      <c r="K75" s="101"/>
      <c r="L75" s="101"/>
      <c r="M75" s="101"/>
      <c r="N75" s="101"/>
      <c r="O75" s="115"/>
      <c r="P75" s="115"/>
      <c r="Q75" s="115"/>
      <c r="R75" s="115"/>
      <c r="S75" s="115"/>
      <c r="T75" s="111"/>
      <c r="U75" s="111" t="s">
        <v>17</v>
      </c>
      <c r="V75" s="112"/>
      <c r="W75" s="112"/>
      <c r="X75" s="112"/>
      <c r="Y75" s="112"/>
    </row>
    <row r="76" spans="1:25" s="105" customFormat="1" ht="15.75">
      <c r="A76" s="128" t="s">
        <v>74</v>
      </c>
      <c r="B76" s="124" t="s">
        <v>33</v>
      </c>
      <c r="C76" s="92" t="s">
        <v>26</v>
      </c>
      <c r="D76" s="141">
        <v>1</v>
      </c>
      <c r="E76" s="88"/>
      <c r="F76" s="141">
        <v>220</v>
      </c>
      <c r="G76" s="86"/>
      <c r="H76" s="86">
        <f t="shared" si="0"/>
        <v>220</v>
      </c>
      <c r="I76" s="130">
        <f t="shared" si="1"/>
        <v>220</v>
      </c>
      <c r="J76" s="101"/>
      <c r="K76" s="101"/>
      <c r="L76" s="101"/>
      <c r="M76" s="101"/>
      <c r="N76" s="101"/>
      <c r="O76" s="115"/>
      <c r="P76" s="115"/>
      <c r="Q76" s="115"/>
      <c r="R76" s="115"/>
      <c r="S76" s="115"/>
      <c r="T76" s="111"/>
      <c r="U76" s="111" t="s">
        <v>17</v>
      </c>
      <c r="V76" s="112"/>
      <c r="W76" s="112"/>
      <c r="X76" s="112"/>
      <c r="Y76" s="112"/>
    </row>
    <row r="77" spans="1:25" s="105" customFormat="1" ht="15.75">
      <c r="A77" s="128" t="s">
        <v>75</v>
      </c>
      <c r="B77" s="124" t="s">
        <v>34</v>
      </c>
      <c r="C77" s="92" t="s">
        <v>26</v>
      </c>
      <c r="D77" s="141">
        <v>173</v>
      </c>
      <c r="E77" s="88"/>
      <c r="F77" s="141">
        <v>1.05</v>
      </c>
      <c r="G77" s="86"/>
      <c r="H77" s="86">
        <f t="shared" si="0"/>
        <v>181.65</v>
      </c>
      <c r="I77" s="130">
        <f t="shared" si="1"/>
        <v>181.65</v>
      </c>
      <c r="J77" s="52"/>
      <c r="K77" s="101"/>
      <c r="L77" s="101"/>
      <c r="M77" s="101"/>
      <c r="N77" s="101"/>
      <c r="O77" s="115"/>
      <c r="P77" s="115"/>
      <c r="Q77" s="115"/>
      <c r="R77" s="115"/>
      <c r="S77" s="115"/>
      <c r="T77" s="111"/>
      <c r="U77" s="111"/>
      <c r="V77" s="112"/>
      <c r="W77" s="112"/>
      <c r="X77" s="112"/>
      <c r="Y77" s="112"/>
    </row>
    <row r="78" spans="1:25" s="105" customFormat="1" ht="15.75">
      <c r="A78" s="128" t="s">
        <v>76</v>
      </c>
      <c r="B78" s="124" t="s">
        <v>35</v>
      </c>
      <c r="C78" s="92" t="s">
        <v>26</v>
      </c>
      <c r="D78" s="141">
        <v>3</v>
      </c>
      <c r="E78" s="88"/>
      <c r="F78" s="141">
        <v>200</v>
      </c>
      <c r="G78" s="86"/>
      <c r="H78" s="86">
        <f t="shared" si="0"/>
        <v>600</v>
      </c>
      <c r="I78" s="130">
        <f t="shared" si="1"/>
        <v>600</v>
      </c>
      <c r="J78" s="101"/>
      <c r="K78" s="101"/>
      <c r="L78" s="101"/>
      <c r="M78" s="101"/>
      <c r="N78" s="101"/>
      <c r="O78" s="115"/>
      <c r="P78" s="115"/>
      <c r="Q78" s="115"/>
      <c r="R78" s="115"/>
      <c r="S78" s="115"/>
      <c r="T78" s="111"/>
      <c r="U78" s="111" t="s">
        <v>17</v>
      </c>
      <c r="V78" s="112"/>
      <c r="W78" s="112"/>
      <c r="X78" s="112"/>
      <c r="Y78" s="112"/>
    </row>
    <row r="79" spans="1:25" s="105" customFormat="1" ht="31.5">
      <c r="A79" s="107" t="s">
        <v>42</v>
      </c>
      <c r="B79" s="83" t="s">
        <v>171</v>
      </c>
      <c r="C79" s="84" t="s">
        <v>26</v>
      </c>
      <c r="D79" s="99">
        <v>3</v>
      </c>
      <c r="E79" s="85">
        <v>1200</v>
      </c>
      <c r="F79" s="85"/>
      <c r="G79" s="85">
        <f>ROUND(E79*D79,2)</f>
        <v>3600</v>
      </c>
      <c r="H79" s="100"/>
      <c r="I79" s="95">
        <f>G79</f>
        <v>3600</v>
      </c>
      <c r="J79" s="101"/>
      <c r="K79" s="101"/>
      <c r="L79" s="101"/>
      <c r="M79" s="101"/>
      <c r="N79" s="101"/>
      <c r="O79" s="115"/>
      <c r="P79" s="115"/>
      <c r="Q79" s="115"/>
      <c r="R79" s="115"/>
      <c r="S79" s="115"/>
      <c r="T79" s="111"/>
      <c r="U79" s="111" t="s">
        <v>17</v>
      </c>
      <c r="V79" s="112"/>
      <c r="W79" s="112"/>
      <c r="X79" s="112"/>
      <c r="Y79" s="112"/>
    </row>
    <row r="80" spans="1:25" s="105" customFormat="1" ht="31.5">
      <c r="A80" s="107" t="s">
        <v>49</v>
      </c>
      <c r="B80" s="83" t="s">
        <v>184</v>
      </c>
      <c r="C80" s="84" t="s">
        <v>26</v>
      </c>
      <c r="D80" s="99">
        <v>9</v>
      </c>
      <c r="E80" s="85">
        <v>900</v>
      </c>
      <c r="F80" s="85"/>
      <c r="G80" s="85">
        <f>ROUND(E80*D80,2)</f>
        <v>8100</v>
      </c>
      <c r="H80" s="100"/>
      <c r="I80" s="95">
        <f>G80</f>
        <v>8100</v>
      </c>
      <c r="J80" s="101"/>
      <c r="K80" s="101"/>
      <c r="L80" s="101"/>
      <c r="M80" s="101"/>
      <c r="N80" s="101"/>
      <c r="O80" s="115"/>
      <c r="P80" s="115"/>
      <c r="Q80" s="115"/>
      <c r="R80" s="115"/>
      <c r="S80" s="115"/>
      <c r="T80" s="111"/>
      <c r="U80" s="111" t="s">
        <v>17</v>
      </c>
      <c r="V80" s="112"/>
      <c r="W80" s="112"/>
      <c r="X80" s="112"/>
      <c r="Y80" s="112"/>
    </row>
    <row r="81" spans="1:25" s="105" customFormat="1" ht="15.75">
      <c r="A81" s="128" t="s">
        <v>50</v>
      </c>
      <c r="B81" s="124" t="s">
        <v>127</v>
      </c>
      <c r="C81" s="92" t="s">
        <v>30</v>
      </c>
      <c r="D81" s="86">
        <v>98</v>
      </c>
      <c r="E81" s="88"/>
      <c r="F81" s="86">
        <v>180</v>
      </c>
      <c r="G81" s="85"/>
      <c r="H81" s="86">
        <f>ROUND(F81*D81,2)</f>
        <v>17640</v>
      </c>
      <c r="I81" s="130">
        <f>H81</f>
        <v>17640</v>
      </c>
      <c r="J81" s="101"/>
      <c r="K81" s="101"/>
      <c r="L81" s="101"/>
      <c r="M81" s="101"/>
      <c r="N81" s="101"/>
      <c r="O81" s="115"/>
      <c r="P81" s="115"/>
      <c r="Q81" s="115"/>
      <c r="R81" s="115"/>
      <c r="S81" s="115"/>
      <c r="T81" s="111"/>
      <c r="U81" s="111" t="s">
        <v>17</v>
      </c>
      <c r="V81" s="112"/>
      <c r="W81" s="112"/>
      <c r="X81" s="112"/>
      <c r="Y81" s="112"/>
    </row>
    <row r="82" spans="1:25" s="105" customFormat="1" ht="15.75">
      <c r="A82" s="128" t="s">
        <v>134</v>
      </c>
      <c r="B82" s="124" t="s">
        <v>82</v>
      </c>
      <c r="C82" s="92" t="s">
        <v>30</v>
      </c>
      <c r="D82" s="129">
        <v>28</v>
      </c>
      <c r="E82" s="85"/>
      <c r="F82" s="86">
        <v>30</v>
      </c>
      <c r="G82" s="86"/>
      <c r="H82" s="86">
        <f>F82*D82</f>
        <v>840</v>
      </c>
      <c r="I82" s="130">
        <f>H82+G82</f>
        <v>840</v>
      </c>
      <c r="J82" s="52"/>
      <c r="K82" s="101"/>
      <c r="L82" s="101"/>
      <c r="M82" s="101"/>
      <c r="N82" s="101"/>
      <c r="O82" s="115"/>
      <c r="P82" s="115"/>
      <c r="Q82" s="115"/>
      <c r="R82" s="102"/>
      <c r="S82" s="102"/>
      <c r="T82" s="111"/>
      <c r="U82" s="111"/>
      <c r="V82" s="112"/>
      <c r="W82" s="112"/>
      <c r="X82" s="112"/>
      <c r="Y82" s="112"/>
    </row>
    <row r="83" spans="1:25" s="105" customFormat="1" ht="15.75">
      <c r="A83" s="128" t="s">
        <v>172</v>
      </c>
      <c r="B83" s="124" t="s">
        <v>36</v>
      </c>
      <c r="C83" s="92" t="s">
        <v>26</v>
      </c>
      <c r="D83" s="86">
        <v>5</v>
      </c>
      <c r="E83" s="88"/>
      <c r="F83" s="86">
        <v>330</v>
      </c>
      <c r="G83" s="85"/>
      <c r="H83" s="86">
        <f>ROUND(F83*D83,2)</f>
        <v>1650</v>
      </c>
      <c r="I83" s="130">
        <f>H83</f>
        <v>1650</v>
      </c>
      <c r="J83" s="52"/>
      <c r="K83" s="101"/>
      <c r="L83" s="101"/>
      <c r="M83" s="101"/>
      <c r="N83" s="101"/>
      <c r="O83" s="115"/>
      <c r="P83" s="115"/>
      <c r="Q83" s="115"/>
      <c r="R83" s="115"/>
      <c r="S83" s="115"/>
      <c r="T83" s="111"/>
      <c r="U83" s="111"/>
      <c r="V83" s="112"/>
      <c r="W83" s="112"/>
      <c r="X83" s="112"/>
      <c r="Y83" s="112"/>
    </row>
    <row r="84" spans="1:25" s="105" customFormat="1" ht="47.25">
      <c r="A84" s="107" t="s">
        <v>52</v>
      </c>
      <c r="B84" s="83" t="s">
        <v>168</v>
      </c>
      <c r="C84" s="84" t="s">
        <v>19</v>
      </c>
      <c r="D84" s="99">
        <v>28.7</v>
      </c>
      <c r="E84" s="85">
        <v>120</v>
      </c>
      <c r="F84" s="85"/>
      <c r="G84" s="85">
        <f>ROUND(E84*D84,2)</f>
        <v>3444</v>
      </c>
      <c r="H84" s="100"/>
      <c r="I84" s="95">
        <f>G84</f>
        <v>3444</v>
      </c>
      <c r="J84" s="101"/>
      <c r="K84" s="101"/>
      <c r="L84" s="101"/>
      <c r="M84" s="101"/>
      <c r="N84" s="101"/>
      <c r="O84" s="115"/>
      <c r="P84" s="115"/>
      <c r="Q84" s="115"/>
      <c r="R84" s="115"/>
      <c r="S84" s="115"/>
      <c r="T84" s="111"/>
      <c r="U84" s="111" t="s">
        <v>17</v>
      </c>
      <c r="V84" s="112"/>
      <c r="W84" s="112"/>
      <c r="X84" s="112"/>
      <c r="Y84" s="112"/>
    </row>
    <row r="85" spans="1:25" s="105" customFormat="1" ht="31.5">
      <c r="A85" s="107" t="s">
        <v>57</v>
      </c>
      <c r="B85" s="83" t="s">
        <v>169</v>
      </c>
      <c r="C85" s="84" t="s">
        <v>19</v>
      </c>
      <c r="D85" s="99">
        <v>31.2</v>
      </c>
      <c r="E85" s="85">
        <v>120</v>
      </c>
      <c r="F85" s="85"/>
      <c r="G85" s="85">
        <f>ROUND(E85*D85,2)</f>
        <v>3744</v>
      </c>
      <c r="H85" s="100"/>
      <c r="I85" s="95">
        <f>G85</f>
        <v>3744</v>
      </c>
      <c r="J85" s="52"/>
      <c r="K85" s="101"/>
      <c r="L85" s="101"/>
      <c r="M85" s="101"/>
      <c r="N85" s="101"/>
      <c r="O85" s="115"/>
      <c r="P85" s="115"/>
      <c r="Q85" s="115"/>
      <c r="R85" s="115"/>
      <c r="S85" s="115"/>
      <c r="T85" s="111"/>
      <c r="U85" s="111"/>
      <c r="V85" s="112"/>
      <c r="W85" s="112"/>
      <c r="X85" s="112"/>
      <c r="Y85" s="112"/>
    </row>
    <row r="86" spans="1:25" s="105" customFormat="1" ht="15.75">
      <c r="A86" s="170" t="s">
        <v>58</v>
      </c>
      <c r="B86" s="171" t="s">
        <v>125</v>
      </c>
      <c r="C86" s="172" t="s">
        <v>29</v>
      </c>
      <c r="D86" s="173">
        <v>5</v>
      </c>
      <c r="E86" s="174"/>
      <c r="F86" s="173">
        <v>5200</v>
      </c>
      <c r="G86" s="175"/>
      <c r="H86" s="173">
        <f>ROUND(F86*D86,2)</f>
        <v>26000</v>
      </c>
      <c r="I86" s="176">
        <f>H86</f>
        <v>26000</v>
      </c>
      <c r="J86" s="138"/>
      <c r="K86" s="101"/>
      <c r="L86" s="101"/>
      <c r="M86" s="101"/>
      <c r="N86" s="101"/>
      <c r="O86" s="115"/>
      <c r="P86" s="115"/>
      <c r="Q86" s="115"/>
      <c r="R86" s="115"/>
      <c r="S86" s="115"/>
      <c r="T86" s="111"/>
      <c r="U86" s="111" t="s">
        <v>17</v>
      </c>
      <c r="V86" s="112"/>
      <c r="W86" s="112"/>
      <c r="X86" s="112"/>
      <c r="Y86" s="112"/>
    </row>
    <row r="87" spans="1:25" s="105" customFormat="1" ht="15.75">
      <c r="A87" s="128" t="s">
        <v>139</v>
      </c>
      <c r="B87" s="124" t="s">
        <v>126</v>
      </c>
      <c r="C87" s="92" t="s">
        <v>26</v>
      </c>
      <c r="D87" s="86">
        <v>720</v>
      </c>
      <c r="E87" s="88"/>
      <c r="F87" s="86">
        <v>5</v>
      </c>
      <c r="G87" s="85"/>
      <c r="H87" s="86">
        <f>ROUND(F87*D87,2)</f>
        <v>3600</v>
      </c>
      <c r="I87" s="130">
        <f>H87</f>
        <v>3600</v>
      </c>
      <c r="J87" s="52"/>
      <c r="K87" s="101"/>
      <c r="L87" s="101"/>
      <c r="M87" s="101"/>
      <c r="N87" s="101"/>
      <c r="O87" s="115"/>
      <c r="P87" s="115"/>
      <c r="Q87" s="115"/>
      <c r="R87" s="115"/>
      <c r="S87" s="115"/>
      <c r="T87" s="111"/>
      <c r="U87" s="111"/>
      <c r="V87" s="112"/>
      <c r="W87" s="112"/>
      <c r="X87" s="112"/>
      <c r="Y87" s="112"/>
    </row>
    <row r="88" spans="1:25" s="105" customFormat="1" ht="31.5">
      <c r="A88" s="107" t="s">
        <v>59</v>
      </c>
      <c r="B88" s="83" t="s">
        <v>173</v>
      </c>
      <c r="C88" s="84" t="s">
        <v>19</v>
      </c>
      <c r="D88" s="99">
        <v>28.7</v>
      </c>
      <c r="E88" s="85">
        <v>800</v>
      </c>
      <c r="F88" s="85"/>
      <c r="G88" s="85">
        <f>ROUND(E88*D88,2)</f>
        <v>22960</v>
      </c>
      <c r="H88" s="100"/>
      <c r="I88" s="95">
        <f>G88</f>
        <v>22960</v>
      </c>
      <c r="J88" s="52"/>
      <c r="K88" s="101"/>
      <c r="L88" s="101"/>
      <c r="M88" s="101"/>
      <c r="N88" s="101"/>
      <c r="O88" s="115"/>
      <c r="P88" s="115"/>
      <c r="Q88" s="115"/>
      <c r="R88" s="115"/>
      <c r="S88" s="115"/>
      <c r="T88" s="111"/>
      <c r="U88" s="111"/>
      <c r="V88" s="112"/>
      <c r="W88" s="112"/>
      <c r="X88" s="112"/>
      <c r="Y88" s="112"/>
    </row>
    <row r="89" spans="1:23" s="105" customFormat="1" ht="17.25" customHeight="1">
      <c r="A89" s="128" t="s">
        <v>62</v>
      </c>
      <c r="B89" s="124" t="s">
        <v>174</v>
      </c>
      <c r="C89" s="92" t="s">
        <v>20</v>
      </c>
      <c r="D89" s="86">
        <v>1520</v>
      </c>
      <c r="E89" s="85"/>
      <c r="F89" s="86">
        <v>15</v>
      </c>
      <c r="G89" s="85"/>
      <c r="H89" s="86">
        <f>ROUND(F89*D89,2)</f>
        <v>22800</v>
      </c>
      <c r="I89" s="130">
        <f>H89</f>
        <v>22800</v>
      </c>
      <c r="J89" s="101"/>
      <c r="K89" s="101"/>
      <c r="L89" s="101"/>
      <c r="M89" s="115"/>
      <c r="N89" s="115"/>
      <c r="O89" s="115"/>
      <c r="P89" s="115"/>
      <c r="Q89" s="115"/>
      <c r="R89" s="135"/>
      <c r="S89" s="135"/>
      <c r="T89" s="136"/>
      <c r="U89" s="136"/>
      <c r="V89" s="136"/>
      <c r="W89" s="136"/>
    </row>
    <row r="90" spans="1:25" s="105" customFormat="1" ht="15" customHeight="1">
      <c r="A90" s="128" t="s">
        <v>63</v>
      </c>
      <c r="B90" s="124" t="s">
        <v>182</v>
      </c>
      <c r="C90" s="92" t="s">
        <v>30</v>
      </c>
      <c r="D90" s="86">
        <v>12</v>
      </c>
      <c r="E90" s="85"/>
      <c r="F90" s="86">
        <v>30</v>
      </c>
      <c r="G90" s="85"/>
      <c r="H90" s="86">
        <f>ROUND(F90*D90,2)</f>
        <v>360</v>
      </c>
      <c r="I90" s="130">
        <f>H90</f>
        <v>360</v>
      </c>
      <c r="J90" s="52"/>
      <c r="K90" s="101"/>
      <c r="L90" s="101"/>
      <c r="M90" s="101"/>
      <c r="N90" s="101"/>
      <c r="O90" s="115"/>
      <c r="P90" s="115"/>
      <c r="Q90" s="115"/>
      <c r="R90" s="115"/>
      <c r="S90" s="115"/>
      <c r="T90" s="111"/>
      <c r="U90" s="111"/>
      <c r="V90" s="112"/>
      <c r="W90" s="112"/>
      <c r="X90" s="112"/>
      <c r="Y90" s="112"/>
    </row>
    <row r="91" spans="1:25" s="105" customFormat="1" ht="15.75">
      <c r="A91" s="128" t="s">
        <v>129</v>
      </c>
      <c r="B91" s="124" t="s">
        <v>64</v>
      </c>
      <c r="C91" s="92" t="s">
        <v>26</v>
      </c>
      <c r="D91" s="86">
        <v>29</v>
      </c>
      <c r="E91" s="88"/>
      <c r="F91" s="86">
        <v>125</v>
      </c>
      <c r="G91" s="86"/>
      <c r="H91" s="86">
        <f>ROUND(F91*D91,2)</f>
        <v>3625</v>
      </c>
      <c r="I91" s="130">
        <f>H91</f>
        <v>3625</v>
      </c>
      <c r="J91" s="52"/>
      <c r="K91" s="101"/>
      <c r="L91" s="101"/>
      <c r="M91" s="101"/>
      <c r="N91" s="101"/>
      <c r="O91" s="115"/>
      <c r="P91" s="115"/>
      <c r="Q91" s="115"/>
      <c r="R91" s="115"/>
      <c r="S91" s="115"/>
      <c r="T91" s="111"/>
      <c r="U91" s="111"/>
      <c r="V91" s="112"/>
      <c r="W91" s="112"/>
      <c r="X91" s="112"/>
      <c r="Y91" s="112"/>
    </row>
    <row r="92" spans="1:23" s="105" customFormat="1" ht="15.75">
      <c r="A92" s="107" t="s">
        <v>68</v>
      </c>
      <c r="B92" s="122" t="s">
        <v>158</v>
      </c>
      <c r="C92" s="93" t="s">
        <v>19</v>
      </c>
      <c r="D92" s="90">
        <v>55.2</v>
      </c>
      <c r="E92" s="85">
        <v>1100</v>
      </c>
      <c r="F92" s="86"/>
      <c r="G92" s="85">
        <f>ROUND(E92*D92,2)</f>
        <v>60720</v>
      </c>
      <c r="H92" s="86"/>
      <c r="I92" s="95">
        <f>G92</f>
        <v>60720</v>
      </c>
      <c r="J92" s="149"/>
      <c r="K92" s="101"/>
      <c r="L92" s="101"/>
      <c r="M92" s="115"/>
      <c r="N92" s="115"/>
      <c r="O92" s="115"/>
      <c r="P92" s="115"/>
      <c r="Q92" s="115"/>
      <c r="R92" s="103"/>
      <c r="S92" s="103"/>
      <c r="T92" s="104"/>
      <c r="U92" s="104"/>
      <c r="V92" s="104"/>
      <c r="W92" s="104"/>
    </row>
    <row r="93" spans="1:25" s="105" customFormat="1" ht="31.5">
      <c r="A93" s="163" t="s">
        <v>111</v>
      </c>
      <c r="B93" s="164" t="s">
        <v>118</v>
      </c>
      <c r="C93" s="165" t="s">
        <v>20</v>
      </c>
      <c r="D93" s="166">
        <v>3348</v>
      </c>
      <c r="E93" s="167"/>
      <c r="F93" s="168">
        <v>21.38</v>
      </c>
      <c r="G93" s="168"/>
      <c r="H93" s="168">
        <v>71570</v>
      </c>
      <c r="I93" s="169">
        <f>H93+G93</f>
        <v>71570</v>
      </c>
      <c r="J93" s="206" t="s">
        <v>188</v>
      </c>
      <c r="K93" s="101"/>
      <c r="L93" s="101"/>
      <c r="M93" s="101"/>
      <c r="N93" s="101"/>
      <c r="O93" s="115"/>
      <c r="P93" s="115"/>
      <c r="Q93" s="115"/>
      <c r="R93" s="115"/>
      <c r="S93" s="115"/>
      <c r="T93" s="111"/>
      <c r="U93" s="111"/>
      <c r="V93" s="112"/>
      <c r="W93" s="112"/>
      <c r="X93" s="112"/>
      <c r="Y93" s="112"/>
    </row>
    <row r="94" spans="1:25" s="105" customFormat="1" ht="31.5">
      <c r="A94" s="163" t="s">
        <v>175</v>
      </c>
      <c r="B94" s="164" t="s">
        <v>119</v>
      </c>
      <c r="C94" s="165" t="s">
        <v>20</v>
      </c>
      <c r="D94" s="166">
        <v>279</v>
      </c>
      <c r="E94" s="167"/>
      <c r="F94" s="168">
        <v>14.62</v>
      </c>
      <c r="G94" s="168"/>
      <c r="H94" s="168">
        <v>4080</v>
      </c>
      <c r="I94" s="169">
        <f>H94+G94</f>
        <v>4080</v>
      </c>
      <c r="J94" s="207"/>
      <c r="K94" s="101"/>
      <c r="L94" s="101"/>
      <c r="M94" s="101"/>
      <c r="N94" s="101"/>
      <c r="O94" s="115"/>
      <c r="P94" s="115"/>
      <c r="Q94" s="115"/>
      <c r="R94" s="115"/>
      <c r="S94" s="115"/>
      <c r="T94" s="111"/>
      <c r="U94" s="111"/>
      <c r="V94" s="112"/>
      <c r="W94" s="112"/>
      <c r="X94" s="112"/>
      <c r="Y94" s="112"/>
    </row>
    <row r="95" spans="1:25" s="105" customFormat="1" ht="31.5">
      <c r="A95" s="163" t="s">
        <v>176</v>
      </c>
      <c r="B95" s="164" t="s">
        <v>120</v>
      </c>
      <c r="C95" s="165" t="s">
        <v>20</v>
      </c>
      <c r="D95" s="166">
        <v>416</v>
      </c>
      <c r="E95" s="167"/>
      <c r="F95" s="168">
        <v>19.01</v>
      </c>
      <c r="G95" s="168"/>
      <c r="H95" s="168">
        <v>7910</v>
      </c>
      <c r="I95" s="169">
        <f>H95+G95</f>
        <v>7910</v>
      </c>
      <c r="J95" s="207"/>
      <c r="K95" s="101"/>
      <c r="L95" s="101"/>
      <c r="M95" s="101"/>
      <c r="N95" s="101"/>
      <c r="O95" s="115"/>
      <c r="P95" s="115"/>
      <c r="Q95" s="115"/>
      <c r="R95" s="115"/>
      <c r="S95" s="115"/>
      <c r="T95" s="111"/>
      <c r="U95" s="111"/>
      <c r="V95" s="112"/>
      <c r="W95" s="112"/>
      <c r="X95" s="112"/>
      <c r="Y95" s="112"/>
    </row>
    <row r="96" spans="1:25" s="105" customFormat="1" ht="31.5">
      <c r="A96" s="163" t="s">
        <v>177</v>
      </c>
      <c r="B96" s="164" t="s">
        <v>100</v>
      </c>
      <c r="C96" s="165" t="s">
        <v>20</v>
      </c>
      <c r="D96" s="166">
        <v>279</v>
      </c>
      <c r="E96" s="167"/>
      <c r="F96" s="168">
        <v>23.05</v>
      </c>
      <c r="G96" s="168"/>
      <c r="H96" s="168">
        <v>6430</v>
      </c>
      <c r="I96" s="169">
        <f>H96+G96</f>
        <v>6430</v>
      </c>
      <c r="J96" s="207"/>
      <c r="K96" s="101"/>
      <c r="L96" s="101"/>
      <c r="M96" s="101"/>
      <c r="N96" s="101"/>
      <c r="O96" s="115"/>
      <c r="P96" s="115"/>
      <c r="Q96" s="115"/>
      <c r="R96" s="115"/>
      <c r="S96" s="115"/>
      <c r="T96" s="111"/>
      <c r="U96" s="111"/>
      <c r="V96" s="112"/>
      <c r="W96" s="112"/>
      <c r="X96" s="112"/>
      <c r="Y96" s="112"/>
    </row>
    <row r="97" spans="1:25" s="105" customFormat="1" ht="15.75">
      <c r="A97" s="163" t="s">
        <v>178</v>
      </c>
      <c r="B97" s="164" t="s">
        <v>121</v>
      </c>
      <c r="C97" s="165" t="s">
        <v>20</v>
      </c>
      <c r="D97" s="166">
        <v>1</v>
      </c>
      <c r="E97" s="167"/>
      <c r="F97" s="168">
        <v>200</v>
      </c>
      <c r="G97" s="168"/>
      <c r="H97" s="168">
        <f>ROUND(F97*D97,2)</f>
        <v>200</v>
      </c>
      <c r="I97" s="169">
        <f>H97</f>
        <v>200</v>
      </c>
      <c r="J97" s="207"/>
      <c r="K97" s="101"/>
      <c r="L97" s="101"/>
      <c r="M97" s="101"/>
      <c r="N97" s="101"/>
      <c r="O97" s="115"/>
      <c r="P97" s="115"/>
      <c r="Q97" s="115"/>
      <c r="R97" s="115"/>
      <c r="S97" s="115"/>
      <c r="T97" s="111"/>
      <c r="U97" s="111"/>
      <c r="V97" s="112"/>
      <c r="W97" s="112"/>
      <c r="X97" s="112"/>
      <c r="Y97" s="112"/>
    </row>
    <row r="98" spans="1:25" s="105" customFormat="1" ht="15.75">
      <c r="A98" s="163" t="s">
        <v>179</v>
      </c>
      <c r="B98" s="164" t="s">
        <v>122</v>
      </c>
      <c r="C98" s="165" t="s">
        <v>20</v>
      </c>
      <c r="D98" s="166">
        <v>14</v>
      </c>
      <c r="E98" s="167"/>
      <c r="F98" s="168">
        <v>145</v>
      </c>
      <c r="G98" s="168"/>
      <c r="H98" s="168">
        <f>ROUND(F98*D98,2)</f>
        <v>2030</v>
      </c>
      <c r="I98" s="169">
        <f>H98</f>
        <v>2030</v>
      </c>
      <c r="J98" s="207"/>
      <c r="K98" s="101"/>
      <c r="L98" s="101"/>
      <c r="M98" s="101"/>
      <c r="N98" s="101"/>
      <c r="O98" s="115"/>
      <c r="P98" s="115"/>
      <c r="Q98" s="115"/>
      <c r="R98" s="115"/>
      <c r="S98" s="115"/>
      <c r="T98" s="111"/>
      <c r="U98" s="111"/>
      <c r="V98" s="112"/>
      <c r="W98" s="112"/>
      <c r="X98" s="112"/>
      <c r="Y98" s="112"/>
    </row>
    <row r="99" spans="1:25" s="105" customFormat="1" ht="16.5" thickBot="1">
      <c r="A99" s="96" t="s">
        <v>180</v>
      </c>
      <c r="B99" s="117" t="s">
        <v>64</v>
      </c>
      <c r="C99" s="97" t="s">
        <v>26</v>
      </c>
      <c r="D99" s="160">
        <v>34</v>
      </c>
      <c r="E99" s="142"/>
      <c r="F99" s="160">
        <v>125</v>
      </c>
      <c r="G99" s="113"/>
      <c r="H99" s="113">
        <f>ROUND(F99*D99,2)</f>
        <v>4250</v>
      </c>
      <c r="I99" s="120">
        <f>H99</f>
        <v>4250</v>
      </c>
      <c r="J99" s="52"/>
      <c r="K99" s="101"/>
      <c r="L99" s="101"/>
      <c r="M99" s="101"/>
      <c r="N99" s="101"/>
      <c r="O99" s="115"/>
      <c r="P99" s="115"/>
      <c r="Q99" s="115"/>
      <c r="R99" s="115"/>
      <c r="S99" s="115"/>
      <c r="T99" s="111"/>
      <c r="U99" s="111"/>
      <c r="V99" s="112"/>
      <c r="W99" s="112"/>
      <c r="X99" s="112"/>
      <c r="Y99" s="112"/>
    </row>
    <row r="100" spans="1:25" s="105" customFormat="1" ht="16.5" thickBot="1">
      <c r="A100" s="205" t="s">
        <v>22</v>
      </c>
      <c r="B100" s="205"/>
      <c r="C100" s="82"/>
      <c r="D100" s="37"/>
      <c r="E100" s="38"/>
      <c r="F100" s="38"/>
      <c r="G100" s="49">
        <f>SUM(G69:G99)</f>
        <v>150488</v>
      </c>
      <c r="H100" s="49">
        <f>SUM(H69:H99)</f>
        <v>239641.65</v>
      </c>
      <c r="I100" s="49">
        <f>SUM(I69:I99)</f>
        <v>390129.65</v>
      </c>
      <c r="J100" s="52"/>
      <c r="K100" s="101"/>
      <c r="L100" s="101"/>
      <c r="M100" s="101"/>
      <c r="N100" s="101"/>
      <c r="O100" s="115"/>
      <c r="P100" s="115"/>
      <c r="Q100" s="115"/>
      <c r="R100" s="115"/>
      <c r="S100" s="115"/>
      <c r="T100" s="111"/>
      <c r="U100" s="111"/>
      <c r="V100" s="112"/>
      <c r="W100" s="112"/>
      <c r="X100" s="112"/>
      <c r="Y100" s="112"/>
    </row>
    <row r="101" spans="1:21" ht="15.75">
      <c r="A101" s="26"/>
      <c r="B101" s="26"/>
      <c r="C101" s="26"/>
      <c r="D101" s="27"/>
      <c r="E101" s="28"/>
      <c r="F101" s="29"/>
      <c r="G101" s="30"/>
      <c r="H101" s="31"/>
      <c r="I101" s="32"/>
      <c r="J101" s="55"/>
      <c r="K101" s="33"/>
      <c r="L101" s="33"/>
      <c r="M101" s="33"/>
      <c r="N101" s="33"/>
      <c r="O101"/>
      <c r="P101"/>
      <c r="Q101"/>
      <c r="R101"/>
      <c r="S101"/>
      <c r="T101" s="34"/>
      <c r="U101" s="34" t="s">
        <v>23</v>
      </c>
    </row>
    <row r="102" spans="1:21" ht="15.75">
      <c r="A102" s="106">
        <v>5</v>
      </c>
      <c r="B102" s="48" t="s">
        <v>143</v>
      </c>
      <c r="C102" s="91"/>
      <c r="D102" s="35"/>
      <c r="E102" s="35"/>
      <c r="F102" s="35"/>
      <c r="G102" s="35"/>
      <c r="H102" s="35"/>
      <c r="I102" s="35"/>
      <c r="J102" s="33"/>
      <c r="K102" s="33"/>
      <c r="L102" s="33"/>
      <c r="M102" s="33"/>
      <c r="N102" s="33"/>
      <c r="O102"/>
      <c r="P102"/>
      <c r="Q102"/>
      <c r="R102"/>
      <c r="S102"/>
      <c r="T102" s="34"/>
      <c r="U102" s="34" t="s">
        <v>15</v>
      </c>
    </row>
    <row r="103" spans="1:25" s="105" customFormat="1" ht="31.5">
      <c r="A103" s="50" t="s">
        <v>16</v>
      </c>
      <c r="B103" s="54" t="s">
        <v>159</v>
      </c>
      <c r="C103" s="51" t="s">
        <v>19</v>
      </c>
      <c r="D103" s="133">
        <v>17</v>
      </c>
      <c r="E103" s="140">
        <v>600</v>
      </c>
      <c r="F103" s="108"/>
      <c r="G103" s="108">
        <f>ROUND(E103*D103,2)</f>
        <v>10200</v>
      </c>
      <c r="H103" s="109"/>
      <c r="I103" s="110">
        <f>G103</f>
        <v>10200</v>
      </c>
      <c r="J103" s="101"/>
      <c r="K103" s="101"/>
      <c r="L103" s="101"/>
      <c r="M103" s="101"/>
      <c r="N103" s="101"/>
      <c r="O103" s="115"/>
      <c r="P103" s="115"/>
      <c r="Q103" s="115"/>
      <c r="R103" s="115"/>
      <c r="S103" s="115"/>
      <c r="T103" s="111"/>
      <c r="U103" s="111" t="s">
        <v>17</v>
      </c>
      <c r="V103" s="112"/>
      <c r="W103" s="112"/>
      <c r="X103" s="112"/>
      <c r="Y103" s="112"/>
    </row>
    <row r="104" spans="1:25" s="105" customFormat="1" ht="15.75">
      <c r="A104" s="87" t="s">
        <v>18</v>
      </c>
      <c r="B104" s="83" t="s">
        <v>151</v>
      </c>
      <c r="C104" s="84" t="s">
        <v>19</v>
      </c>
      <c r="D104" s="123">
        <v>41.9</v>
      </c>
      <c r="E104" s="88">
        <v>450</v>
      </c>
      <c r="F104" s="123"/>
      <c r="G104" s="85">
        <f>ROUND(E104*D104,2)</f>
        <v>18855</v>
      </c>
      <c r="H104" s="100"/>
      <c r="I104" s="95">
        <f>G104</f>
        <v>18855</v>
      </c>
      <c r="J104" s="52"/>
      <c r="K104" s="101"/>
      <c r="L104" s="101"/>
      <c r="M104" s="101"/>
      <c r="N104" s="101"/>
      <c r="O104" s="115"/>
      <c r="P104" s="115"/>
      <c r="Q104" s="115"/>
      <c r="R104" s="115"/>
      <c r="S104" s="115"/>
      <c r="T104" s="111"/>
      <c r="U104" s="111"/>
      <c r="V104" s="112"/>
      <c r="W104" s="112"/>
      <c r="X104" s="112"/>
      <c r="Y104" s="112"/>
    </row>
    <row r="105" spans="1:25" s="105" customFormat="1" ht="15.75">
      <c r="A105" s="128" t="s">
        <v>48</v>
      </c>
      <c r="B105" s="124" t="s">
        <v>160</v>
      </c>
      <c r="C105" s="92" t="s">
        <v>19</v>
      </c>
      <c r="D105" s="141">
        <v>45</v>
      </c>
      <c r="E105" s="88"/>
      <c r="F105" s="141">
        <v>350</v>
      </c>
      <c r="G105" s="86"/>
      <c r="H105" s="86">
        <f>ROUND(F105*D105,2)</f>
        <v>15750</v>
      </c>
      <c r="I105" s="130">
        <f>H105</f>
        <v>15750</v>
      </c>
      <c r="J105" s="52"/>
      <c r="K105" s="101"/>
      <c r="L105" s="101"/>
      <c r="M105" s="101"/>
      <c r="N105" s="101"/>
      <c r="O105" s="115"/>
      <c r="P105" s="115"/>
      <c r="Q105" s="115"/>
      <c r="R105" s="115"/>
      <c r="S105" s="115"/>
      <c r="T105" s="111"/>
      <c r="U105" s="111"/>
      <c r="V105" s="112"/>
      <c r="W105" s="112"/>
      <c r="X105" s="112"/>
      <c r="Y105" s="112"/>
    </row>
    <row r="106" spans="1:25" s="105" customFormat="1" ht="15.75">
      <c r="A106" s="87" t="s">
        <v>42</v>
      </c>
      <c r="B106" s="83" t="s">
        <v>97</v>
      </c>
      <c r="C106" s="84" t="s">
        <v>20</v>
      </c>
      <c r="D106" s="114">
        <v>14</v>
      </c>
      <c r="E106" s="85">
        <v>135</v>
      </c>
      <c r="F106" s="85"/>
      <c r="G106" s="85">
        <f>ROUND(E106*D106,2)</f>
        <v>1890</v>
      </c>
      <c r="H106" s="100"/>
      <c r="I106" s="95">
        <f>G106</f>
        <v>1890</v>
      </c>
      <c r="J106" s="101"/>
      <c r="K106" s="101"/>
      <c r="L106" s="101"/>
      <c r="M106" s="101"/>
      <c r="N106" s="101"/>
      <c r="O106" s="115"/>
      <c r="P106" s="115"/>
      <c r="Q106" s="115"/>
      <c r="R106" s="115"/>
      <c r="S106" s="115"/>
      <c r="T106" s="111"/>
      <c r="U106" s="111" t="s">
        <v>17</v>
      </c>
      <c r="V106" s="112"/>
      <c r="W106" s="112"/>
      <c r="X106" s="112"/>
      <c r="Y106" s="112"/>
    </row>
    <row r="107" spans="1:25" s="105" customFormat="1" ht="15.75">
      <c r="A107" s="87" t="s">
        <v>49</v>
      </c>
      <c r="B107" s="83" t="s">
        <v>98</v>
      </c>
      <c r="C107" s="84" t="s">
        <v>20</v>
      </c>
      <c r="D107" s="114">
        <v>2</v>
      </c>
      <c r="E107" s="85">
        <v>470</v>
      </c>
      <c r="F107" s="85"/>
      <c r="G107" s="85">
        <f>ROUND(E107*D107,2)</f>
        <v>940</v>
      </c>
      <c r="H107" s="100"/>
      <c r="I107" s="95">
        <f>G107</f>
        <v>940</v>
      </c>
      <c r="J107" s="101"/>
      <c r="K107" s="101"/>
      <c r="L107" s="101"/>
      <c r="M107" s="101"/>
      <c r="N107" s="101"/>
      <c r="O107" s="115"/>
      <c r="P107" s="115"/>
      <c r="Q107" s="115"/>
      <c r="R107" s="115"/>
      <c r="S107" s="115"/>
      <c r="T107" s="111"/>
      <c r="U107" s="111" t="s">
        <v>17</v>
      </c>
      <c r="V107" s="112"/>
      <c r="W107" s="112"/>
      <c r="X107" s="112"/>
      <c r="Y107" s="112"/>
    </row>
    <row r="108" spans="1:25" s="105" customFormat="1" ht="15.75">
      <c r="A108" s="87" t="s">
        <v>52</v>
      </c>
      <c r="B108" s="83" t="s">
        <v>144</v>
      </c>
      <c r="C108" s="84" t="s">
        <v>19</v>
      </c>
      <c r="D108" s="114">
        <v>36</v>
      </c>
      <c r="E108" s="85">
        <v>350</v>
      </c>
      <c r="F108" s="85"/>
      <c r="G108" s="85">
        <f>ROUND(E108*D108,2)</f>
        <v>12600</v>
      </c>
      <c r="H108" s="100"/>
      <c r="I108" s="95">
        <f>G108</f>
        <v>12600</v>
      </c>
      <c r="J108" s="101"/>
      <c r="K108" s="101"/>
      <c r="L108" s="101"/>
      <c r="M108" s="101"/>
      <c r="N108" s="101"/>
      <c r="O108" s="115"/>
      <c r="P108" s="115"/>
      <c r="Q108" s="115"/>
      <c r="R108" s="115"/>
      <c r="S108" s="115"/>
      <c r="T108" s="111"/>
      <c r="U108" s="111" t="s">
        <v>17</v>
      </c>
      <c r="V108" s="112"/>
      <c r="W108" s="112"/>
      <c r="X108" s="112"/>
      <c r="Y108" s="112"/>
    </row>
    <row r="109" spans="1:25" s="105" customFormat="1" ht="15.75">
      <c r="A109" s="128" t="s">
        <v>53</v>
      </c>
      <c r="B109" s="124" t="s">
        <v>110</v>
      </c>
      <c r="C109" s="92" t="s">
        <v>19</v>
      </c>
      <c r="D109" s="129">
        <v>0.18</v>
      </c>
      <c r="E109" s="85"/>
      <c r="F109" s="86">
        <v>1840</v>
      </c>
      <c r="G109" s="86"/>
      <c r="H109" s="86">
        <f>F109*D109</f>
        <v>331.2</v>
      </c>
      <c r="I109" s="130">
        <f>H109+G109</f>
        <v>331.2</v>
      </c>
      <c r="J109" s="52"/>
      <c r="K109" s="101"/>
      <c r="L109" s="101"/>
      <c r="M109" s="101"/>
      <c r="N109" s="101"/>
      <c r="O109" s="115"/>
      <c r="P109" s="115"/>
      <c r="Q109" s="115"/>
      <c r="R109" s="102"/>
      <c r="S109" s="102"/>
      <c r="T109" s="111"/>
      <c r="U109" s="111"/>
      <c r="V109" s="112"/>
      <c r="W109" s="112"/>
      <c r="X109" s="112"/>
      <c r="Y109" s="112"/>
    </row>
    <row r="110" spans="1:25" s="105" customFormat="1" ht="15.75">
      <c r="A110" s="128" t="s">
        <v>54</v>
      </c>
      <c r="B110" s="124" t="s">
        <v>99</v>
      </c>
      <c r="C110" s="92" t="s">
        <v>30</v>
      </c>
      <c r="D110" s="129">
        <v>22</v>
      </c>
      <c r="E110" s="85"/>
      <c r="F110" s="86">
        <v>25</v>
      </c>
      <c r="G110" s="86"/>
      <c r="H110" s="86">
        <f>F110*D110</f>
        <v>550</v>
      </c>
      <c r="I110" s="130">
        <f>H110+G110</f>
        <v>550</v>
      </c>
      <c r="J110" s="52"/>
      <c r="K110" s="101"/>
      <c r="L110" s="101"/>
      <c r="M110" s="101"/>
      <c r="N110" s="101"/>
      <c r="O110" s="115"/>
      <c r="P110" s="115"/>
      <c r="Q110" s="115"/>
      <c r="R110" s="115"/>
      <c r="S110" s="115"/>
      <c r="T110" s="111"/>
      <c r="U110" s="111"/>
      <c r="V110" s="112"/>
      <c r="W110" s="112"/>
      <c r="X110" s="112"/>
      <c r="Y110" s="112"/>
    </row>
    <row r="111" spans="1:25" s="105" customFormat="1" ht="15.75">
      <c r="A111" s="128" t="s">
        <v>55</v>
      </c>
      <c r="B111" s="124" t="s">
        <v>82</v>
      </c>
      <c r="C111" s="92" t="s">
        <v>30</v>
      </c>
      <c r="D111" s="129">
        <v>1243</v>
      </c>
      <c r="E111" s="85"/>
      <c r="F111" s="86">
        <v>30</v>
      </c>
      <c r="G111" s="86"/>
      <c r="H111" s="86">
        <f>F111*D111</f>
        <v>37290</v>
      </c>
      <c r="I111" s="130">
        <f>H111+G111</f>
        <v>37290</v>
      </c>
      <c r="J111" s="52"/>
      <c r="K111" s="101"/>
      <c r="L111" s="101"/>
      <c r="M111" s="101"/>
      <c r="N111" s="101"/>
      <c r="O111" s="115"/>
      <c r="P111" s="115"/>
      <c r="Q111" s="115"/>
      <c r="R111" s="115"/>
      <c r="S111" s="115"/>
      <c r="T111" s="111"/>
      <c r="U111" s="111"/>
      <c r="V111" s="112"/>
      <c r="W111" s="112"/>
      <c r="X111" s="112"/>
      <c r="Y111" s="112"/>
    </row>
    <row r="112" spans="1:25" s="105" customFormat="1" ht="15.75">
      <c r="A112" s="128" t="s">
        <v>56</v>
      </c>
      <c r="B112" s="124" t="s">
        <v>104</v>
      </c>
      <c r="C112" s="92" t="s">
        <v>19</v>
      </c>
      <c r="D112" s="129">
        <v>2.18</v>
      </c>
      <c r="E112" s="85"/>
      <c r="F112" s="86">
        <v>2680</v>
      </c>
      <c r="G112" s="86"/>
      <c r="H112" s="86">
        <f>F112*D112</f>
        <v>5842.400000000001</v>
      </c>
      <c r="I112" s="130">
        <f>H112+G112</f>
        <v>5842.400000000001</v>
      </c>
      <c r="J112" s="52"/>
      <c r="K112" s="101"/>
      <c r="L112" s="101"/>
      <c r="M112" s="101"/>
      <c r="N112" s="101"/>
      <c r="O112" s="115"/>
      <c r="P112" s="115"/>
      <c r="Q112" s="115"/>
      <c r="R112" s="115"/>
      <c r="S112" s="115"/>
      <c r="T112" s="111"/>
      <c r="U112" s="111"/>
      <c r="V112" s="112"/>
      <c r="W112" s="112"/>
      <c r="X112" s="112"/>
      <c r="Y112" s="112"/>
    </row>
    <row r="113" spans="1:25" s="105" customFormat="1" ht="15.75">
      <c r="A113" s="87" t="s">
        <v>57</v>
      </c>
      <c r="B113" s="83" t="s">
        <v>138</v>
      </c>
      <c r="C113" s="84" t="s">
        <v>29</v>
      </c>
      <c r="D113" s="114">
        <v>7.2</v>
      </c>
      <c r="E113" s="85">
        <v>220</v>
      </c>
      <c r="F113" s="85"/>
      <c r="G113" s="85">
        <f>ROUND(E113*D113,2)</f>
        <v>1584</v>
      </c>
      <c r="H113" s="100"/>
      <c r="I113" s="95">
        <f>G113</f>
        <v>1584</v>
      </c>
      <c r="J113" s="101"/>
      <c r="K113" s="101"/>
      <c r="L113" s="101"/>
      <c r="M113" s="101"/>
      <c r="N113" s="101"/>
      <c r="O113" s="115"/>
      <c r="P113" s="115"/>
      <c r="Q113" s="115"/>
      <c r="R113" s="115"/>
      <c r="S113" s="115"/>
      <c r="T113" s="111"/>
      <c r="U113" s="111" t="s">
        <v>17</v>
      </c>
      <c r="V113" s="112"/>
      <c r="W113" s="112"/>
      <c r="X113" s="112"/>
      <c r="Y113" s="112"/>
    </row>
    <row r="114" spans="1:25" s="105" customFormat="1" ht="15.75">
      <c r="A114" s="128" t="s">
        <v>58</v>
      </c>
      <c r="B114" s="124" t="s">
        <v>84</v>
      </c>
      <c r="C114" s="92" t="s">
        <v>29</v>
      </c>
      <c r="D114" s="129">
        <v>8</v>
      </c>
      <c r="E114" s="85"/>
      <c r="F114" s="86">
        <v>4700</v>
      </c>
      <c r="G114" s="86"/>
      <c r="H114" s="86">
        <f>F114*D114</f>
        <v>37600</v>
      </c>
      <c r="I114" s="130">
        <f>H114+G114</f>
        <v>37600</v>
      </c>
      <c r="J114" s="52"/>
      <c r="K114" s="101"/>
      <c r="L114" s="101"/>
      <c r="M114" s="101"/>
      <c r="N114" s="101"/>
      <c r="O114" s="115"/>
      <c r="P114" s="115"/>
      <c r="Q114" s="115"/>
      <c r="R114" s="115"/>
      <c r="S114" s="115"/>
      <c r="T114" s="111"/>
      <c r="U114" s="111"/>
      <c r="V114" s="112"/>
      <c r="W114" s="112"/>
      <c r="X114" s="112"/>
      <c r="Y114" s="112"/>
    </row>
    <row r="115" spans="1:25" s="105" customFormat="1" ht="15.75">
      <c r="A115" s="128" t="s">
        <v>139</v>
      </c>
      <c r="B115" s="124" t="s">
        <v>140</v>
      </c>
      <c r="C115" s="92" t="s">
        <v>29</v>
      </c>
      <c r="D115" s="129">
        <v>6</v>
      </c>
      <c r="E115" s="85"/>
      <c r="F115" s="86">
        <v>500</v>
      </c>
      <c r="G115" s="86"/>
      <c r="H115" s="86">
        <f>F115*D115</f>
        <v>3000</v>
      </c>
      <c r="I115" s="130">
        <f>H115+G115</f>
        <v>3000</v>
      </c>
      <c r="J115" s="52"/>
      <c r="K115" s="101"/>
      <c r="L115" s="101"/>
      <c r="M115" s="101"/>
      <c r="N115" s="101"/>
      <c r="O115" s="115"/>
      <c r="P115" s="115"/>
      <c r="Q115" s="115"/>
      <c r="R115" s="102"/>
      <c r="S115" s="102"/>
      <c r="T115" s="111"/>
      <c r="U115" s="111"/>
      <c r="V115" s="112"/>
      <c r="W115" s="112"/>
      <c r="X115" s="112"/>
      <c r="Y115" s="112"/>
    </row>
    <row r="116" spans="1:25" s="105" customFormat="1" ht="16.5" thickBot="1">
      <c r="A116" s="96" t="s">
        <v>170</v>
      </c>
      <c r="B116" s="117" t="s">
        <v>161</v>
      </c>
      <c r="C116" s="97" t="s">
        <v>19</v>
      </c>
      <c r="D116" s="118">
        <v>118</v>
      </c>
      <c r="E116" s="119">
        <v>220</v>
      </c>
      <c r="F116" s="98"/>
      <c r="G116" s="113">
        <f>ROUND(E116*D116,2)</f>
        <v>25960</v>
      </c>
      <c r="H116" s="113"/>
      <c r="I116" s="120">
        <f>G116</f>
        <v>25960</v>
      </c>
      <c r="J116" s="52"/>
      <c r="K116" s="101"/>
      <c r="L116" s="101"/>
      <c r="M116" s="101"/>
      <c r="N116" s="101"/>
      <c r="O116" s="115"/>
      <c r="P116" s="115"/>
      <c r="Q116" s="115"/>
      <c r="R116" s="115"/>
      <c r="S116" s="115"/>
      <c r="T116" s="111"/>
      <c r="U116" s="111"/>
      <c r="V116" s="112"/>
      <c r="W116" s="112"/>
      <c r="X116" s="112"/>
      <c r="Y116" s="112"/>
    </row>
    <row r="117" spans="1:21" ht="16.5" thickBot="1">
      <c r="A117" s="205" t="s">
        <v>22</v>
      </c>
      <c r="B117" s="205"/>
      <c r="C117" s="80"/>
      <c r="D117" s="37"/>
      <c r="E117" s="38"/>
      <c r="F117" s="38"/>
      <c r="G117" s="49">
        <f>SUM(G103:G116)</f>
        <v>72029</v>
      </c>
      <c r="H117" s="49">
        <f>SUM(H103:H116)</f>
        <v>100363.6</v>
      </c>
      <c r="I117" s="49">
        <f>SUM(I103:I116)</f>
        <v>172392.59999999998</v>
      </c>
      <c r="J117" s="55"/>
      <c r="K117" s="33"/>
      <c r="L117" s="33"/>
      <c r="M117" s="33"/>
      <c r="N117" s="33"/>
      <c r="O117"/>
      <c r="P117"/>
      <c r="Q117"/>
      <c r="R117"/>
      <c r="S117"/>
      <c r="T117" s="34"/>
      <c r="U117" s="34" t="s">
        <v>23</v>
      </c>
    </row>
    <row r="118" spans="1:25" ht="15.75">
      <c r="A118" s="82"/>
      <c r="B118" s="89"/>
      <c r="C118" s="82"/>
      <c r="D118" s="37"/>
      <c r="E118" s="38"/>
      <c r="F118" s="38"/>
      <c r="G118" s="39"/>
      <c r="H118" s="39"/>
      <c r="I118" s="39"/>
      <c r="J118" s="60"/>
      <c r="K118" s="33"/>
      <c r="L118" s="33"/>
      <c r="M118"/>
      <c r="N118"/>
      <c r="O118"/>
      <c r="P118"/>
      <c r="Q118"/>
      <c r="R118" s="77"/>
      <c r="S118" s="77"/>
      <c r="T118" s="75"/>
      <c r="U118" s="75"/>
      <c r="V118" s="75"/>
      <c r="W118" s="75"/>
      <c r="X118" s="5"/>
      <c r="Y118" s="5"/>
    </row>
    <row r="119" spans="1:21" ht="15.75">
      <c r="A119" s="106">
        <v>6</v>
      </c>
      <c r="B119" s="48" t="s">
        <v>117</v>
      </c>
      <c r="C119" s="91"/>
      <c r="D119" s="35"/>
      <c r="E119" s="35"/>
      <c r="F119" s="35"/>
      <c r="G119" s="35"/>
      <c r="H119" s="35"/>
      <c r="I119" s="35"/>
      <c r="J119" s="33"/>
      <c r="K119" s="33"/>
      <c r="L119" s="33"/>
      <c r="M119" s="33"/>
      <c r="N119" s="33"/>
      <c r="O119"/>
      <c r="P119"/>
      <c r="Q119"/>
      <c r="R119"/>
      <c r="S119"/>
      <c r="T119" s="34"/>
      <c r="U119" s="34" t="s">
        <v>15</v>
      </c>
    </row>
    <row r="120" spans="1:25" s="105" customFormat="1" ht="15.75">
      <c r="A120" s="50" t="s">
        <v>16</v>
      </c>
      <c r="B120" s="54" t="s">
        <v>183</v>
      </c>
      <c r="C120" s="51" t="s">
        <v>29</v>
      </c>
      <c r="D120" s="133">
        <v>0.77</v>
      </c>
      <c r="E120" s="140">
        <v>8000</v>
      </c>
      <c r="F120" s="108"/>
      <c r="G120" s="108">
        <f>ROUND(E120*D120,2)</f>
        <v>6160</v>
      </c>
      <c r="H120" s="109"/>
      <c r="I120" s="110">
        <f>G120</f>
        <v>6160</v>
      </c>
      <c r="J120" s="101"/>
      <c r="K120" s="101"/>
      <c r="L120" s="101"/>
      <c r="M120" s="101"/>
      <c r="N120" s="101"/>
      <c r="O120" s="115"/>
      <c r="P120" s="115"/>
      <c r="Q120" s="115"/>
      <c r="R120" s="115"/>
      <c r="S120" s="115"/>
      <c r="T120" s="111"/>
      <c r="U120" s="111" t="s">
        <v>17</v>
      </c>
      <c r="V120" s="112"/>
      <c r="W120" s="112"/>
      <c r="X120" s="112"/>
      <c r="Y120" s="112"/>
    </row>
    <row r="121" spans="1:25" s="105" customFormat="1" ht="15.75">
      <c r="A121" s="128" t="s">
        <v>28</v>
      </c>
      <c r="B121" s="124" t="s">
        <v>132</v>
      </c>
      <c r="C121" s="92" t="s">
        <v>124</v>
      </c>
      <c r="D121" s="129">
        <v>1</v>
      </c>
      <c r="E121" s="85"/>
      <c r="F121" s="86">
        <v>5500</v>
      </c>
      <c r="G121" s="86"/>
      <c r="H121" s="86">
        <f>F121*D121</f>
        <v>5500</v>
      </c>
      <c r="I121" s="130">
        <f>H121+G121</f>
        <v>5500</v>
      </c>
      <c r="J121" s="52"/>
      <c r="K121" s="101"/>
      <c r="L121" s="101"/>
      <c r="M121" s="101"/>
      <c r="N121" s="101"/>
      <c r="O121" s="115"/>
      <c r="P121" s="115"/>
      <c r="Q121" s="115"/>
      <c r="R121" s="115"/>
      <c r="S121" s="115"/>
      <c r="T121" s="111"/>
      <c r="U121" s="111"/>
      <c r="V121" s="112"/>
      <c r="W121" s="112"/>
      <c r="X121" s="112"/>
      <c r="Y121" s="112"/>
    </row>
    <row r="122" spans="1:25" s="105" customFormat="1" ht="15.75">
      <c r="A122" s="128" t="s">
        <v>27</v>
      </c>
      <c r="B122" s="124" t="s">
        <v>37</v>
      </c>
      <c r="C122" s="92" t="s">
        <v>29</v>
      </c>
      <c r="D122" s="129">
        <v>0.77</v>
      </c>
      <c r="E122" s="85"/>
      <c r="F122" s="86"/>
      <c r="G122" s="86"/>
      <c r="H122" s="86"/>
      <c r="I122" s="130"/>
      <c r="J122" s="52"/>
      <c r="K122" s="101"/>
      <c r="L122" s="101"/>
      <c r="M122" s="101"/>
      <c r="N122" s="101"/>
      <c r="O122" s="115"/>
      <c r="P122" s="115"/>
      <c r="Q122" s="115"/>
      <c r="R122" s="115"/>
      <c r="S122" s="115"/>
      <c r="T122" s="111"/>
      <c r="U122" s="111"/>
      <c r="V122" s="112"/>
      <c r="W122" s="112"/>
      <c r="X122" s="112"/>
      <c r="Y122" s="112"/>
    </row>
    <row r="123" spans="1:25" s="105" customFormat="1" ht="15.75">
      <c r="A123" s="87" t="s">
        <v>18</v>
      </c>
      <c r="B123" s="83" t="s">
        <v>38</v>
      </c>
      <c r="C123" s="84" t="s">
        <v>29</v>
      </c>
      <c r="D123" s="116">
        <v>0.77</v>
      </c>
      <c r="E123" s="85">
        <v>900</v>
      </c>
      <c r="F123" s="85"/>
      <c r="G123" s="85">
        <f>ROUND(E123*D123,2)</f>
        <v>693</v>
      </c>
      <c r="H123" s="100"/>
      <c r="I123" s="95">
        <f>G123</f>
        <v>693</v>
      </c>
      <c r="J123" s="101"/>
      <c r="K123" s="101"/>
      <c r="L123" s="101"/>
      <c r="M123" s="101"/>
      <c r="N123" s="101"/>
      <c r="O123" s="115"/>
      <c r="P123" s="115"/>
      <c r="Q123" s="115"/>
      <c r="R123" s="115"/>
      <c r="S123" s="115"/>
      <c r="T123" s="111"/>
      <c r="U123" s="111"/>
      <c r="V123" s="112"/>
      <c r="W123" s="112"/>
      <c r="X123" s="112"/>
      <c r="Y123" s="112"/>
    </row>
    <row r="124" spans="1:25" s="105" customFormat="1" ht="15.75">
      <c r="A124" s="128" t="s">
        <v>48</v>
      </c>
      <c r="B124" s="124" t="s">
        <v>31</v>
      </c>
      <c r="C124" s="92" t="s">
        <v>20</v>
      </c>
      <c r="D124" s="129">
        <v>60</v>
      </c>
      <c r="E124" s="85"/>
      <c r="F124" s="86">
        <v>8</v>
      </c>
      <c r="G124" s="86"/>
      <c r="H124" s="86">
        <f>ROUND(F124*D124,2)</f>
        <v>480</v>
      </c>
      <c r="I124" s="130">
        <f>H124</f>
        <v>480</v>
      </c>
      <c r="J124" s="52"/>
      <c r="K124" s="101"/>
      <c r="L124" s="101"/>
      <c r="M124" s="101"/>
      <c r="N124" s="101"/>
      <c r="O124" s="115"/>
      <c r="P124" s="115"/>
      <c r="Q124" s="115"/>
      <c r="R124" s="115"/>
      <c r="S124" s="115"/>
      <c r="T124" s="111"/>
      <c r="U124" s="111"/>
      <c r="V124" s="112"/>
      <c r="W124" s="112"/>
      <c r="X124" s="112"/>
      <c r="Y124" s="112"/>
    </row>
    <row r="125" spans="1:25" s="105" customFormat="1" ht="15.75">
      <c r="A125" s="87" t="s">
        <v>42</v>
      </c>
      <c r="B125" s="83" t="s">
        <v>181</v>
      </c>
      <c r="C125" s="84" t="s">
        <v>19</v>
      </c>
      <c r="D125" s="123">
        <v>2</v>
      </c>
      <c r="E125" s="88">
        <v>600</v>
      </c>
      <c r="F125" s="123"/>
      <c r="G125" s="85">
        <f>ROUND(E125*D125,2)</f>
        <v>1200</v>
      </c>
      <c r="H125" s="100"/>
      <c r="I125" s="95">
        <f>G125</f>
        <v>1200</v>
      </c>
      <c r="J125" s="52"/>
      <c r="K125" s="101"/>
      <c r="L125" s="101"/>
      <c r="M125" s="101"/>
      <c r="N125" s="101"/>
      <c r="O125" s="115"/>
      <c r="P125" s="115"/>
      <c r="Q125" s="115"/>
      <c r="R125" s="115"/>
      <c r="S125" s="115"/>
      <c r="T125" s="111"/>
      <c r="U125" s="111"/>
      <c r="V125" s="112"/>
      <c r="W125" s="112"/>
      <c r="X125" s="112"/>
      <c r="Y125" s="112"/>
    </row>
    <row r="126" spans="1:25" s="105" customFormat="1" ht="15.75">
      <c r="A126" s="87" t="s">
        <v>49</v>
      </c>
      <c r="B126" s="83" t="s">
        <v>128</v>
      </c>
      <c r="C126" s="84" t="s">
        <v>20</v>
      </c>
      <c r="D126" s="99">
        <v>1</v>
      </c>
      <c r="E126" s="88">
        <v>3500</v>
      </c>
      <c r="F126" s="85"/>
      <c r="G126" s="85">
        <f>ROUND(E126*D126,2)</f>
        <v>3500</v>
      </c>
      <c r="H126" s="100"/>
      <c r="I126" s="95">
        <f>G126</f>
        <v>3500</v>
      </c>
      <c r="J126" s="101"/>
      <c r="K126" s="101"/>
      <c r="L126" s="101"/>
      <c r="M126" s="101"/>
      <c r="N126" s="101"/>
      <c r="O126" s="115"/>
      <c r="P126" s="115"/>
      <c r="Q126" s="115"/>
      <c r="R126" s="115"/>
      <c r="S126" s="115"/>
      <c r="T126" s="111"/>
      <c r="U126" s="111" t="s">
        <v>17</v>
      </c>
      <c r="V126" s="112"/>
      <c r="W126" s="112"/>
      <c r="X126" s="112"/>
      <c r="Y126" s="112"/>
    </row>
    <row r="127" spans="1:25" s="105" customFormat="1" ht="16.5" thickBot="1">
      <c r="A127" s="96" t="s">
        <v>50</v>
      </c>
      <c r="B127" s="117" t="s">
        <v>64</v>
      </c>
      <c r="C127" s="97" t="s">
        <v>26</v>
      </c>
      <c r="D127" s="160">
        <v>5</v>
      </c>
      <c r="E127" s="142"/>
      <c r="F127" s="160">
        <v>125</v>
      </c>
      <c r="G127" s="113"/>
      <c r="H127" s="113">
        <f>ROUND(F127*D127,2)</f>
        <v>625</v>
      </c>
      <c r="I127" s="120">
        <f>H127</f>
        <v>625</v>
      </c>
      <c r="J127" s="52"/>
      <c r="K127" s="101"/>
      <c r="L127" s="101"/>
      <c r="M127" s="101"/>
      <c r="N127" s="101"/>
      <c r="O127" s="115"/>
      <c r="P127" s="115"/>
      <c r="Q127" s="115"/>
      <c r="R127" s="115"/>
      <c r="S127" s="115"/>
      <c r="T127" s="111"/>
      <c r="U127" s="111"/>
      <c r="V127" s="112"/>
      <c r="W127" s="112"/>
      <c r="X127" s="112"/>
      <c r="Y127" s="112"/>
    </row>
    <row r="128" spans="1:21" ht="16.5" thickBot="1">
      <c r="A128" s="205" t="s">
        <v>22</v>
      </c>
      <c r="B128" s="205"/>
      <c r="C128" s="80"/>
      <c r="D128" s="37"/>
      <c r="E128" s="38"/>
      <c r="F128" s="38"/>
      <c r="G128" s="49">
        <f>SUM(G120:G127)</f>
        <v>11553</v>
      </c>
      <c r="H128" s="49">
        <f>SUM(H120:H127)</f>
        <v>6605</v>
      </c>
      <c r="I128" s="49">
        <f>SUM(I120:I127)</f>
        <v>18158</v>
      </c>
      <c r="J128" s="55"/>
      <c r="K128" s="33"/>
      <c r="L128" s="33"/>
      <c r="M128" s="33"/>
      <c r="N128" s="33"/>
      <c r="O128"/>
      <c r="P128"/>
      <c r="Q128"/>
      <c r="R128"/>
      <c r="S128"/>
      <c r="T128" s="34"/>
      <c r="U128" s="34" t="s">
        <v>23</v>
      </c>
    </row>
    <row r="129" spans="1:25" ht="15.75">
      <c r="A129" s="82"/>
      <c r="B129" s="89"/>
      <c r="C129" s="82"/>
      <c r="D129" s="37"/>
      <c r="E129" s="38"/>
      <c r="F129" s="38"/>
      <c r="G129" s="39"/>
      <c r="H129" s="39"/>
      <c r="I129" s="39"/>
      <c r="J129" s="60"/>
      <c r="K129" s="33"/>
      <c r="L129" s="33"/>
      <c r="M129"/>
      <c r="N129"/>
      <c r="O129"/>
      <c r="P129"/>
      <c r="Q129"/>
      <c r="R129" s="77"/>
      <c r="S129" s="77"/>
      <c r="T129" s="75"/>
      <c r="U129" s="75"/>
      <c r="V129" s="75"/>
      <c r="W129" s="75"/>
      <c r="X129" s="5"/>
      <c r="Y129" s="5"/>
    </row>
    <row r="130" spans="1:25" ht="15.75">
      <c r="A130" s="205" t="s">
        <v>24</v>
      </c>
      <c r="B130" s="205"/>
      <c r="C130" s="80"/>
      <c r="D130" s="37"/>
      <c r="E130" s="38"/>
      <c r="F130" s="38"/>
      <c r="G130" s="39"/>
      <c r="H130" s="39"/>
      <c r="I130" s="39">
        <f>I25+I41+I66+I100+I117+I128</f>
        <v>922109.4500000001</v>
      </c>
      <c r="J130" s="60"/>
      <c r="K130" s="33"/>
      <c r="L130" s="33"/>
      <c r="M130"/>
      <c r="N130"/>
      <c r="O130"/>
      <c r="P130"/>
      <c r="Q130"/>
      <c r="R130" s="77"/>
      <c r="S130" s="77"/>
      <c r="T130" s="75"/>
      <c r="U130" s="75"/>
      <c r="V130" s="75"/>
      <c r="W130" s="75"/>
      <c r="X130" s="5"/>
      <c r="Y130" s="5"/>
    </row>
    <row r="131" spans="1:25" ht="15.75">
      <c r="A131" s="82"/>
      <c r="B131" s="89"/>
      <c r="C131" s="80"/>
      <c r="D131" s="37"/>
      <c r="E131" s="38"/>
      <c r="F131" s="38"/>
      <c r="G131" s="39"/>
      <c r="H131" s="39"/>
      <c r="I131" s="39"/>
      <c r="J131" s="60"/>
      <c r="K131" s="33"/>
      <c r="L131" s="33"/>
      <c r="M131"/>
      <c r="N131"/>
      <c r="O131"/>
      <c r="P131"/>
      <c r="Q131"/>
      <c r="R131" s="77"/>
      <c r="S131" s="77"/>
      <c r="T131" s="75"/>
      <c r="U131" s="75"/>
      <c r="V131" s="75"/>
      <c r="W131" s="75"/>
      <c r="X131" s="5"/>
      <c r="Y131" s="5"/>
    </row>
    <row r="132" spans="1:25" ht="15.75">
      <c r="A132" s="82">
        <v>7</v>
      </c>
      <c r="B132" s="61" t="s">
        <v>114</v>
      </c>
      <c r="C132" s="148"/>
      <c r="D132" s="37"/>
      <c r="E132" s="38"/>
      <c r="F132" s="38"/>
      <c r="G132" s="62" t="s">
        <v>39</v>
      </c>
      <c r="H132" s="39">
        <f>H25+H41+H66+H100+H117+H128</f>
        <v>520956.25</v>
      </c>
      <c r="I132" s="39">
        <f>H132*0.1</f>
        <v>52095.625</v>
      </c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0.5" customHeight="1">
      <c r="A133" s="82"/>
      <c r="B133" s="36"/>
      <c r="C133" s="148"/>
      <c r="D133" s="37"/>
      <c r="E133" s="38"/>
      <c r="F133" s="38"/>
      <c r="G133" s="39"/>
      <c r="H133" s="39"/>
      <c r="I133" s="39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5.75" customHeight="1">
      <c r="A134" s="211" t="s">
        <v>115</v>
      </c>
      <c r="B134" s="211"/>
      <c r="C134" s="211"/>
      <c r="D134" s="211"/>
      <c r="E134" s="38"/>
      <c r="F134" s="38"/>
      <c r="G134" s="62" t="s">
        <v>40</v>
      </c>
      <c r="H134" s="39">
        <f>I130</f>
        <v>922109.4500000001</v>
      </c>
      <c r="I134" s="39">
        <f>H134*0.03</f>
        <v>27663.2835</v>
      </c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5.75">
      <c r="A135" s="211"/>
      <c r="B135" s="211"/>
      <c r="C135" s="211"/>
      <c r="D135" s="211"/>
      <c r="E135" s="38"/>
      <c r="F135" s="38"/>
      <c r="G135" s="39"/>
      <c r="H135" s="39"/>
      <c r="I135" s="39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9" ht="15.75">
      <c r="A136" s="212" t="s">
        <v>25</v>
      </c>
      <c r="B136" s="213"/>
      <c r="C136" s="44"/>
      <c r="D136" s="41"/>
      <c r="E136" s="42"/>
      <c r="F136" s="42"/>
      <c r="G136" s="45"/>
      <c r="H136" s="45"/>
      <c r="I136" s="45">
        <f>I130+I132+I134</f>
        <v>1001868.3585000001</v>
      </c>
    </row>
    <row r="137" spans="1:9" ht="15.75">
      <c r="A137" s="212" t="s">
        <v>185</v>
      </c>
      <c r="B137" s="213"/>
      <c r="C137" s="46"/>
      <c r="D137" s="41"/>
      <c r="E137" s="42"/>
      <c r="F137" s="42"/>
      <c r="G137" s="47"/>
      <c r="H137" s="43"/>
      <c r="I137" s="45">
        <f>I136*0.8</f>
        <v>801494.6868000001</v>
      </c>
    </row>
    <row r="138" spans="1:9" ht="15.75">
      <c r="A138" s="158"/>
      <c r="B138" s="40"/>
      <c r="C138" s="46"/>
      <c r="D138" s="41"/>
      <c r="E138" s="42"/>
      <c r="F138" s="42"/>
      <c r="G138" s="47"/>
      <c r="H138" s="43"/>
      <c r="I138" s="43"/>
    </row>
    <row r="139" spans="1:9" ht="15.75">
      <c r="A139" s="158"/>
      <c r="B139" s="40"/>
      <c r="C139" s="46"/>
      <c r="D139" s="41"/>
      <c r="E139" s="42"/>
      <c r="F139" s="42"/>
      <c r="G139" s="47"/>
      <c r="H139" s="43"/>
      <c r="I139" s="43"/>
    </row>
    <row r="140" spans="1:25" s="74" customFormat="1" ht="20.25">
      <c r="A140" s="214" t="s">
        <v>47</v>
      </c>
      <c r="B140" s="214"/>
      <c r="C140" s="66"/>
      <c r="D140" s="67"/>
      <c r="E140" s="68"/>
      <c r="F140" s="68"/>
      <c r="G140" s="69" t="s">
        <v>44</v>
      </c>
      <c r="H140" s="70"/>
      <c r="I140" s="70"/>
      <c r="J140" s="71"/>
      <c r="K140" s="72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</row>
    <row r="141" spans="1:9" ht="15">
      <c r="A141" s="159"/>
      <c r="B141" s="63"/>
      <c r="C141" s="126"/>
      <c r="D141" s="63"/>
      <c r="E141" s="63"/>
      <c r="F141" s="63"/>
      <c r="G141" s="63"/>
      <c r="H141" s="63"/>
      <c r="I141" s="63"/>
    </row>
    <row r="142" spans="1:25" s="59" customFormat="1" ht="88.5" customHeight="1">
      <c r="A142" s="210" t="s">
        <v>46</v>
      </c>
      <c r="B142" s="210"/>
      <c r="C142" s="65"/>
      <c r="D142" s="65"/>
      <c r="E142" s="65"/>
      <c r="F142" s="210" t="s">
        <v>45</v>
      </c>
      <c r="G142" s="210"/>
      <c r="H142" s="210"/>
      <c r="I142" s="210"/>
      <c r="J142" s="56"/>
      <c r="K142" s="57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</row>
    <row r="145" spans="2:9" ht="15.75">
      <c r="B145" s="64"/>
      <c r="C145" s="127"/>
      <c r="D145" s="64"/>
      <c r="E145" s="64"/>
      <c r="F145" s="64"/>
      <c r="G145" s="64"/>
      <c r="H145" s="64"/>
      <c r="I145" s="64"/>
    </row>
    <row r="146" spans="2:9" ht="15.75">
      <c r="B146" s="64"/>
      <c r="C146" s="127"/>
      <c r="D146" s="64"/>
      <c r="E146" s="64"/>
      <c r="F146" s="64"/>
      <c r="G146" s="64"/>
      <c r="H146" s="64"/>
      <c r="I146" s="64"/>
    </row>
  </sheetData>
  <sheetProtection/>
  <mergeCells count="28">
    <mergeCell ref="A140:B140"/>
    <mergeCell ref="G5:I5"/>
    <mergeCell ref="E6:E7"/>
    <mergeCell ref="F6:F7"/>
    <mergeCell ref="A142:B142"/>
    <mergeCell ref="F142:I142"/>
    <mergeCell ref="A128:B128"/>
    <mergeCell ref="A134:D135"/>
    <mergeCell ref="A130:B130"/>
    <mergeCell ref="A136:B136"/>
    <mergeCell ref="A137:B137"/>
    <mergeCell ref="A100:B100"/>
    <mergeCell ref="A117:B117"/>
    <mergeCell ref="J93:J98"/>
    <mergeCell ref="G6:G7"/>
    <mergeCell ref="A25:B25"/>
    <mergeCell ref="A41:B41"/>
    <mergeCell ref="A66:B66"/>
    <mergeCell ref="A1:I1"/>
    <mergeCell ref="A5:A7"/>
    <mergeCell ref="B5:B7"/>
    <mergeCell ref="C5:C7"/>
    <mergeCell ref="D5:D7"/>
    <mergeCell ref="H6:H7"/>
    <mergeCell ref="I6:I7"/>
    <mergeCell ref="A2:B2"/>
    <mergeCell ref="A3:B3"/>
    <mergeCell ref="E5:F5"/>
  </mergeCells>
  <printOptions/>
  <pageMargins left="0" right="0" top="0" bottom="0" header="0" footer="0"/>
  <pageSetup blackAndWhite="1" fitToHeight="2" fitToWidth="1" horizontalDpi="300" verticalDpi="300" orientation="portrait" paperSize="9" scale="60" r:id="rId1"/>
  <headerFooter>
    <oddFooter>&amp;Cстр  &amp;P из  &amp;N</oddFooter>
  </headerFooter>
  <rowBreaks count="1" manualBreakCount="1">
    <brk id="4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Карев</dc:creator>
  <cp:keywords/>
  <dc:description/>
  <cp:lastModifiedBy>ss</cp:lastModifiedBy>
  <cp:lastPrinted>2012-11-27T05:06:46Z</cp:lastPrinted>
  <dcterms:created xsi:type="dcterms:W3CDTF">2011-01-27T07:47:39Z</dcterms:created>
  <dcterms:modified xsi:type="dcterms:W3CDTF">2012-11-27T05:06:51Z</dcterms:modified>
  <cp:category/>
  <cp:version/>
  <cp:contentType/>
  <cp:contentStatus/>
</cp:coreProperties>
</file>